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Пројекција БС и БУ" sheetId="1" r:id="rId1"/>
    <sheet name="Bodovi-IR" sheetId="2" state="hidden" r:id="rId2"/>
  </sheets>
  <definedNames>
    <definedName name="DOB">#REF!</definedName>
    <definedName name="DR">#REF!</definedName>
    <definedName name="DRiO">#REF!</definedName>
    <definedName name="G">#REF!</definedName>
    <definedName name="KAP">#REF!</definedName>
    <definedName name="KO">#REF!</definedName>
    <definedName name="M">#REF!</definedName>
    <definedName name="ND">#REF!</definedName>
    <definedName name="NG">#REF!</definedName>
    <definedName name="OI">#REF!</definedName>
    <definedName name="PD">#REF!</definedName>
    <definedName name="PG">#REF!</definedName>
    <definedName name="_xlnm.Print_Area" localSheetId="0">'Пројекција БС и БУ'!$A$1:$D$230</definedName>
    <definedName name="RU">#REF!</definedName>
    <definedName name="SI">#REF!</definedName>
    <definedName name="SV">#REF!</definedName>
    <definedName name="TG">#REF!</definedName>
    <definedName name="UKBOD">'Bodovi-IR'!$D$7</definedName>
    <definedName name="UKOB">#REF!+#REF!+#REF!</definedName>
    <definedName name="UP">#REF!</definedName>
  </definedNames>
  <calcPr fullCalcOnLoad="1"/>
</workbook>
</file>

<file path=xl/comments2.xml><?xml version="1.0" encoding="utf-8"?>
<comments xmlns="http://schemas.openxmlformats.org/spreadsheetml/2006/main">
  <authors>
    <author>jelena.djurovic</author>
  </authors>
  <commentList>
    <comment ref="H17" authorId="0">
      <text>
        <r>
          <rPr>
            <sz val="8"/>
            <rFont val="Tahoma"/>
            <family val="2"/>
          </rPr>
          <t xml:space="preserve">43/442 
1.49-1.3
1.5 bod
</t>
        </r>
      </text>
    </comment>
    <comment ref="F17" authorId="0">
      <text>
        <r>
          <rPr>
            <b/>
            <sz val="8"/>
            <rFont val="Tahoma"/>
            <family val="2"/>
          </rPr>
          <t>43/442  &gt;1.5
1 bod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43/442
1.29-1
2 boda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43/442
0.99-0.8
2.5 boda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sz val="8"/>
            <rFont val="Tahoma"/>
            <family val="2"/>
          </rPr>
          <t xml:space="preserve">Ako 1064 i 1030 &gt;0
1 bod
</t>
        </r>
      </text>
    </comment>
    <comment ref="G15" authorId="0">
      <text>
        <r>
          <rPr>
            <b/>
            <sz val="8"/>
            <rFont val="Tahoma"/>
            <family val="2"/>
          </rPr>
          <t>Ako 1064 i 1031 &gt;0
2 boda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sz val="8"/>
            <rFont val="Tahoma"/>
            <family val="2"/>
          </rPr>
          <t xml:space="preserve">Ako 1065 i 1030 &gt;0
3 boda
</t>
        </r>
      </text>
    </comment>
    <comment ref="K15" authorId="0">
      <text>
        <r>
          <rPr>
            <b/>
            <sz val="8"/>
            <rFont val="Tahoma"/>
            <family val="2"/>
          </rPr>
          <t>Ako 1065 i 1031 &gt;0
4 boda</t>
        </r>
        <r>
          <rPr>
            <sz val="8"/>
            <rFont val="Tahoma"/>
            <family val="2"/>
          </rPr>
          <t xml:space="preserve">
</t>
        </r>
      </text>
    </comment>
    <comment ref="M15" authorId="0">
      <text>
        <r>
          <rPr>
            <b/>
            <sz val="8"/>
            <rFont val="Tahoma"/>
            <family val="2"/>
          </rPr>
          <t>Ako 463 &gt;0
5 bodova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sz val="8"/>
            <rFont val="Tahoma"/>
            <family val="2"/>
          </rPr>
          <t xml:space="preserve">(401+424)/2  &gt;=1
1 bod
</t>
        </r>
      </text>
    </comment>
    <comment ref="G20" authorId="0">
      <text>
        <r>
          <rPr>
            <b/>
            <sz val="8"/>
            <rFont val="Tahoma"/>
            <family val="2"/>
          </rPr>
          <t>(401+424)/2  
0.99-0.9
1.5 bod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(401+424)/2  
0.89-0.8
2 bod
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(401+424)/2  
0.79-0.7
2.5 bod
</t>
        </r>
        <r>
          <rPr>
            <sz val="8"/>
            <rFont val="Tahoma"/>
            <family val="2"/>
          </rPr>
          <t xml:space="preserve">
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(401+424)/2  &lt; 0.7
3 bod
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(432+442)/464
&lt;=70%
1 bod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(432+442)/464
71-79%
1.5 bod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(432+442)/464
80-89%
2 boda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(432+442)/464
90-99%
2.5 bod</t>
        </r>
        <r>
          <rPr>
            <sz val="8"/>
            <rFont val="Tahoma"/>
            <family val="2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2"/>
          </rPr>
          <t>(432+442)/464
&gt; 99%
3 boda</t>
        </r>
        <r>
          <rPr>
            <sz val="8"/>
            <rFont val="Tahoma"/>
            <family val="2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2"/>
          </rPr>
          <t>43/442
&lt;0.8
3 boda</t>
        </r>
      </text>
    </comment>
    <comment ref="A2" authorId="0">
      <text>
        <r>
          <rPr>
            <b/>
            <sz val="8"/>
            <rFont val="Tahoma"/>
            <family val="2"/>
          </rPr>
          <t xml:space="preserve">SheetBSBU (kolona D-tekuća god.)
Ako 1064 i 1030 &gt;0     1 bod
Ako 1064 i 1031 &gt;0     2 boda
Ako 1065 i 1030 &gt;0     3 boda
Ako 1065 i 1031 &gt;0     4 boda
Ako 463 &gt;0                  5 bodova
</t>
        </r>
        <r>
          <rPr>
            <sz val="8"/>
            <rFont val="Tahoma"/>
            <family val="2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2"/>
          </rPr>
          <t xml:space="preserve">SheetBSBU (kolona D-tekuća god.)
43/442
 &gt;=1.5          1 bod
1.49-1.3       1.5 bod
1.29-1          2 boda
0.99-0.8       2.5 bodova
&lt;0.8             3 boda
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 xml:space="preserve">SheetBSBU (kolona D-tekuća god.)
(401+424)/2 
 &gt;=1          1 bod
0.99-0.9    1.5 boda
0.89-0.8    2 boda
0.79-0.7    2.5 boda
&lt;0.7          3 boda
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 xml:space="preserve">SheetBSBU (kolona D-tekuća god.)
(432+442+441)/464    
&lt;=70%          1 bod
71-79%         1.5 bod
80-89%         2 boda
90-99%         2.5 boda
&gt;99%            3 boda
</t>
        </r>
        <r>
          <rPr>
            <sz val="8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2"/>
          </rPr>
          <t xml:space="preserve">TG &gt; 0 i RU &gt; 0       1 bod  
TG &gt; 0 ili RU &gt; 0     3 boda
TG &lt; 0 i RU &lt; 0       5 bodova
Ako ima obavezu sastavljanja TG - direktni metod, ako nema indirektni metod
C237 (sheet BS&amp;BU)  DA/NE (u zavisnosti od datog odgovora primeniti formule iz ovog sheet-a B33 ako je DA, B34 ako je NE)
</t>
        </r>
      </text>
    </comment>
    <comment ref="A7" authorId="0">
      <text>
        <r>
          <rPr>
            <sz val="8"/>
            <rFont val="Tahoma"/>
            <family val="2"/>
          </rPr>
          <t xml:space="preserve">Ukupan broj bodova za pokazatelje 1-5
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Bodovi         IR
</t>
        </r>
        <r>
          <rPr>
            <sz val="8"/>
            <rFont val="Tahoma"/>
            <family val="2"/>
          </rPr>
          <t>5-7                 A
7.5-11.5         B
12-16              V
16.5-18.5       G
&gt;18.5             D</t>
        </r>
        <r>
          <rPr>
            <b/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>Prema internom rejtingu i danima kašnjenja, dodeljuje lošiju kategoriju IK</t>
        </r>
        <r>
          <rPr>
            <sz val="8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2"/>
          </rPr>
          <t xml:space="preserve">&lt;30          A
31-60       B
61-90       V
91-180     G
&gt;=181      D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<sst xmlns="http://schemas.openxmlformats.org/spreadsheetml/2006/main" count="504" uniqueCount="469">
  <si>
    <t>AOP</t>
  </si>
  <si>
    <t>69-59</t>
  </si>
  <si>
    <t>59-69</t>
  </si>
  <si>
    <t>00</t>
  </si>
  <si>
    <t>01</t>
  </si>
  <si>
    <t>02</t>
  </si>
  <si>
    <t>03</t>
  </si>
  <si>
    <t>05</t>
  </si>
  <si>
    <t xml:space="preserve"> </t>
  </si>
  <si>
    <t>Kriterijum</t>
  </si>
  <si>
    <t>Bodovi</t>
  </si>
  <si>
    <t>1. Profitabilnost</t>
  </si>
  <si>
    <t>2. Likvidnost trećeg stepena</t>
  </si>
  <si>
    <t>3. Pokriće drugog stepena</t>
  </si>
  <si>
    <t>4. Stopa zaduženosti</t>
  </si>
  <si>
    <t>5. Tokovi gotovine i ročna usklađenost</t>
  </si>
  <si>
    <t>INTERNI REJTING</t>
  </si>
  <si>
    <t>INTERNA KLASIFIKACIJA</t>
  </si>
  <si>
    <t>B</t>
  </si>
  <si>
    <t>A</t>
  </si>
  <si>
    <t>Izvođenje kriterijuma</t>
  </si>
  <si>
    <t>Vrednost formule</t>
  </si>
  <si>
    <t>BROJ BODOVA</t>
  </si>
  <si>
    <t>Opis</t>
  </si>
  <si>
    <t>ND - Neto dobit</t>
  </si>
  <si>
    <t>ND &gt; 0 i PD &gt; 0</t>
  </si>
  <si>
    <t>ND &gt; 0 i PG &gt; 0</t>
  </si>
  <si>
    <t>NG &gt; 0 i PD &gt; 0</t>
  </si>
  <si>
    <t>NG &gt; 0 i PG &gt; 0</t>
  </si>
  <si>
    <t>Gubitak veći od kapitala</t>
  </si>
  <si>
    <t>PD - Poslovna dobit</t>
  </si>
  <si>
    <t>NG - Neto gubitak</t>
  </si>
  <si>
    <t>Bodova</t>
  </si>
  <si>
    <t>PG - Poslovni gubitak</t>
  </si>
  <si>
    <t>Obrtna imovina / Kratkoročne obaveze</t>
  </si>
  <si>
    <t>Opseg</t>
  </si>
  <si>
    <t xml:space="preserve">&gt;= </t>
  </si>
  <si>
    <t>&lt;</t>
  </si>
  <si>
    <t>&gt;=</t>
  </si>
  <si>
    <t>Ukupne obaveze/ Pasiva</t>
  </si>
  <si>
    <t>&lt;=</t>
  </si>
  <si>
    <t>&gt;</t>
  </si>
  <si>
    <t>Tokovi gotovine pozitivni</t>
  </si>
  <si>
    <t>TG &gt; 0 i RU &gt; 0</t>
  </si>
  <si>
    <t>TG &gt; 0 ili RU &gt; 0</t>
  </si>
  <si>
    <t>TG &lt; 0 i RU &lt; 0</t>
  </si>
  <si>
    <t>Ročna usklađenost prisutna</t>
  </si>
  <si>
    <t>V</t>
  </si>
  <si>
    <t>G</t>
  </si>
  <si>
    <t>D</t>
  </si>
  <si>
    <t>DANI KASNJENJA</t>
  </si>
  <si>
    <t>TOKOVI GOTOVINE</t>
  </si>
  <si>
    <t>FORMULE</t>
  </si>
  <si>
    <t>VREDNOST</t>
  </si>
  <si>
    <t>TG</t>
  </si>
  <si>
    <t>ROČNA USKLAĐENOST</t>
  </si>
  <si>
    <t>-</t>
  </si>
  <si>
    <t xml:space="preserve">AOP (43+42)-(442+441) poslednja godina (2014)      </t>
  </si>
  <si>
    <t xml:space="preserve">AOP(3001-3005-443) poslednja godina (2014)  </t>
  </si>
  <si>
    <r>
      <t>AOP(1064(14)-1065(14)+1027(14)+1028(14))+</t>
    </r>
    <r>
      <rPr>
        <b/>
        <sz val="9"/>
        <rFont val="Arial"/>
        <family val="2"/>
      </rPr>
      <t>(</t>
    </r>
    <r>
      <rPr>
        <sz val="9"/>
        <rFont val="Arial"/>
        <family val="2"/>
      </rPr>
      <t>44(13)-44(14)+(51(13)+59(13)+60(13)+61(13))-(51(14)+59(14)+60(14)+61(14))+62(13)-62(14)+(69(13)+70(13))-(69(14)+70(14))+42(13)-42(14)</t>
    </r>
    <r>
      <rPr>
        <b/>
        <sz val="9"/>
        <rFont val="Arial"/>
        <family val="2"/>
      </rPr>
      <t>)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(</t>
    </r>
    <r>
      <rPr>
        <sz val="9"/>
        <rFont val="Arial"/>
        <family val="2"/>
      </rPr>
      <t>451(13)-451(14)+450(13)-450(14)+459(13)-459(14)+(460(13)+461(13)+462(13))-(460(14)+461(14)+462(14))+441(13)-441(14)</t>
    </r>
    <r>
      <rPr>
        <b/>
        <sz val="9"/>
        <rFont val="Arial"/>
        <family val="2"/>
      </rPr>
      <t>)</t>
    </r>
    <r>
      <rPr>
        <sz val="9"/>
        <rFont val="Arial"/>
        <family val="2"/>
      </rPr>
      <t>-443(14)</t>
    </r>
  </si>
  <si>
    <t>Kapital + Dug. Rezerv. + Dug. Obaveze/ Stalna imovina</t>
  </si>
  <si>
    <t>Direktni metod</t>
  </si>
  <si>
    <t xml:space="preserve">Indirektni metod </t>
  </si>
  <si>
    <t>43/442</t>
  </si>
  <si>
    <t>(401+424)/2</t>
  </si>
  <si>
    <t>C237 (sheet BS&amp;BU)</t>
  </si>
  <si>
    <t>Izvođenje kriterijuma-fromula</t>
  </si>
  <si>
    <t>Ako ima obavezu sastavljanjaTG - direktni metod, ako nema indirektni metod</t>
  </si>
  <si>
    <t>DANI KAŠNJENJA</t>
  </si>
  <si>
    <t>(432+442+441)/464</t>
  </si>
  <si>
    <t>IR/IK</t>
  </si>
  <si>
    <t>ПРОЈЕКЦИЈА БИЛАНСА СТАЊА И БИЛАНСА УСПЕХА ЗА ТЕКУЋУ ГОДИНУ - ПРАВНА ЛИЦА И ПРЕДУЗЕТНИЦИ СА ДВОЈНИМ КЊИГОВОДСТВОМ</t>
  </si>
  <si>
    <t>Пун назив клијента, седиште,  адреса и матични број:</t>
  </si>
  <si>
    <t>Број рачуна или групе рачуна</t>
  </si>
  <si>
    <t>БИЛАНС СТАЊА - Пројекција</t>
  </si>
  <si>
    <t>АКТИВА</t>
  </si>
  <si>
    <t>А. УПИСАНИ А НЕУПЛАЋЕНИ КАПИТАЛ</t>
  </si>
  <si>
    <t xml:space="preserve">Б. СТАЛНА ИМОВИНА </t>
  </si>
  <si>
    <t xml:space="preserve">I. НЕМАТЕРИЈАЛНА ИМОВИНА 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</si>
  <si>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</si>
  <si>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</si>
  <si>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</si>
  <si>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</si>
  <si>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</si>
  <si>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</si>
  <si>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</si>
  <si>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</si>
  <si>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</si>
  <si>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</si>
  <si>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</si>
  <si>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</si>
  <si>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 xml:space="preserve">II. НЕКРЕТНИНЕ, ПОСТРОЈЕЊА И ОПРЕМА  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</si>
  <si>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</si>
  <si>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</si>
  <si>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</si>
  <si>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</si>
  <si>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</si>
  <si>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</si>
  <si>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</si>
  <si>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</si>
  <si>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</si>
  <si>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</si>
  <si>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</si>
  <si>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</si>
  <si>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</si>
  <si>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</si>
  <si>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</si>
  <si>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</si>
  <si>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 xml:space="preserve">III. БИОЛОШКА СРЕДСТВА 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</si>
  <si>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</si>
  <si>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</si>
  <si>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</si>
  <si>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</si>
  <si>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</si>
  <si>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</si>
  <si>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</si>
  <si>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</si>
  <si>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</si>
  <si>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 xml:space="preserve">IV. ДУГОРОЧНИ ФИНАНСИЈСКИ ПЛАСМАНИ 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</si>
  <si>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</si>
  <si>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</si>
  <si>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</si>
  <si>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</si>
  <si>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</si>
  <si>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</si>
  <si>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</si>
  <si>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</si>
  <si>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</si>
  <si>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</si>
  <si>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</si>
  <si>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</si>
  <si>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</si>
  <si>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</si>
  <si>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</si>
  <si>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</si>
  <si>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 xml:space="preserve">V. ДУГОРОЧНА ПОТРАЖИВАЊА 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</si>
  <si>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</si>
  <si>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</si>
  <si>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</si>
  <si>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</si>
  <si>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</si>
  <si>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</si>
  <si>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053 и део 059</t>
  </si>
  <si>
    <t>4. Потраживање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</si>
  <si>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</si>
  <si>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</si>
  <si>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</si>
  <si>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</si>
  <si>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</si>
  <si>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</si>
  <si>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В. ОДЛОЖЕНА ПОРЕСКА СРЕДСТВА</t>
  </si>
  <si>
    <t xml:space="preserve">Г. ОБРТНА ИМОВИНА </t>
  </si>
  <si>
    <t>Класа 1</t>
  </si>
  <si>
    <t xml:space="preserve">I. ЗАЛИХЕ </t>
  </si>
  <si>
    <t>1. Материјал, резервни делови, алат и ситан инвентар</t>
  </si>
  <si>
    <t>2. Недовршена производња и недовршене услуге</t>
  </si>
  <si>
    <t>3. Готови производи</t>
  </si>
  <si>
    <t>4. Роба</t>
  </si>
  <si>
    <t>5. Стална средства намењена продаји</t>
  </si>
  <si>
    <t>6. Плаћени аванси за залихе и услуге</t>
  </si>
  <si>
    <t xml:space="preserve">II. ПОТРАЖИВАЊА ПО ОСНОВУ ПРОДАЈЕ 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</si>
  <si>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</si>
  <si>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</si>
  <si>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</si>
  <si>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</si>
  <si>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</si>
  <si>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</si>
  <si>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</si>
  <si>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</si>
  <si>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</si>
  <si>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</si>
  <si>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</si>
  <si>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</si>
  <si>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</si>
  <si>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</si>
  <si>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</si>
  <si>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</si>
  <si>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</si>
  <si>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</si>
  <si>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 xml:space="preserve">VI. КРАТКОРОЧНИ ФИНАНСИЈСКИ ПЛАСМАНИ 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</si>
  <si>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</si>
  <si>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</si>
  <si>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</si>
  <si>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</si>
  <si>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</si>
  <si>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</si>
  <si>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</si>
  <si>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</si>
  <si>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</si>
  <si>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</si>
  <si>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</si>
  <si>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</si>
  <si>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</si>
  <si>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</si>
  <si>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 xml:space="preserve">Д. УКУПНА АКТИВА = ПОСЛОВНА ИМОВИНА </t>
  </si>
  <si>
    <t>Ђ. ВАНБИЛАНСНА АКТИВА</t>
  </si>
  <si>
    <t>ПАСИВА</t>
  </si>
  <si>
    <t xml:space="preserve">I. ОСНОВНИ КАПИТАЛ </t>
  </si>
  <si>
    <t>1. Акцијски капитал</t>
  </si>
  <si>
    <t>2. Удели друштава с ограниченом одговорношћу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</si>
  <si>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</si>
  <si>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</si>
  <si>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</si>
  <si>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</si>
  <si>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</si>
  <si>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</si>
  <si>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II. УПИСАНИ А НЕУПЛАЋЕНИ КАПИТАЛ</t>
  </si>
  <si>
    <t>047 и 237</t>
  </si>
  <si>
    <t>III. ОТКУПЉЕНЕ СОПСТВЕНЕ АКЦИЈЕ</t>
  </si>
  <si>
    <t>IV. РЕЗЕРВЕ</t>
  </si>
  <si>
    <t>V. РЕВАЛОРИЗАЦИОНЕ РЕЗЕРВЕ ПО ОСНОВУ РЕВАЛОРИЗАЦИЈЕ НЕМАТЕРИЈАЛНЕ ИМОВИНЕ, НЕКРЕТНИНА, ПОСТРОЈЕЊА И ОПРЕМЕ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</si>
  <si>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</si>
  <si>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</si>
  <si>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</si>
  <si>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 xml:space="preserve">VIII. НЕРАСПОРЕЂЕНИ ДОБИТАК </t>
  </si>
  <si>
    <t>1. Нераспоређени добитак ранијих година</t>
  </si>
  <si>
    <t>2. Нераспоређени добитак текуће године</t>
  </si>
  <si>
    <t>IX. УЧЕШЋЕ БЕЗ ПРАВА КОНТРОЛЕ</t>
  </si>
  <si>
    <t xml:space="preserve">X. ГУБИТАК </t>
  </si>
  <si>
    <t>1. Губитак ранијих година</t>
  </si>
  <si>
    <t>2. Губитак текуће године</t>
  </si>
  <si>
    <t xml:space="preserve">Б. ДУГОРОЧНА РЕЗЕРВИСАЊА И ОБАВЕЗЕ </t>
  </si>
  <si>
    <t xml:space="preserve">I. ДУГОРОЧНА РЕЗЕРВИСАЊА </t>
  </si>
  <si>
    <t>1. Резервисања за трошкове у гарантном року</t>
  </si>
  <si>
    <t>2. Резервисања за трошкове обнављања природних богатстава</t>
  </si>
  <si>
    <t>3. Резервисања за трошкове реструктурирања</t>
  </si>
  <si>
    <t>4. Резервисања за накнаде и друге бенефиције запослених</t>
  </si>
  <si>
    <t>5. Резервисања за трошкове судских спорова</t>
  </si>
  <si>
    <t>402 и 409</t>
  </si>
  <si>
    <t>6. Остала дугорочна резервисања</t>
  </si>
  <si>
    <t xml:space="preserve">II. ДУГОРОЧНЕ ОБАВЕЗЕ </t>
  </si>
  <si>
    <t>1. Обавезе које се могу конвертовати у капитал</t>
  </si>
  <si>
    <t>2. Обавезе према матичним и зависним правним лицима</t>
  </si>
  <si>
    <t>3. Обавезе према осталим повезаним правним лицима</t>
  </si>
  <si>
    <t>4. Обавезе по емитованим хартијама од вредности у периоду дужем од годину дана</t>
  </si>
  <si>
    <t>5. Дугорочни кредити и зајмови у земљи</t>
  </si>
  <si>
    <t>6. Дугорочни кредити и зајмови у иностранству</t>
  </si>
  <si>
    <t>7. Обавезе по основу финансијског лизинга</t>
  </si>
  <si>
    <t>8. Остале дугорочне обавезе</t>
  </si>
  <si>
    <t>В. ОДЛОЖЕНЕ ПОРЕСКЕ ОБАВЕЗЕ</t>
  </si>
  <si>
    <t>42 до 49 (осим 498)</t>
  </si>
  <si>
    <t xml:space="preserve">Г. КРАТКОРОЧНЕ ОБАВЕЗЕ </t>
  </si>
  <si>
    <t xml:space="preserve">I. КРАТКОРОЧНЕ ФИНАНСИЈСКЕ ОБАВЕЗЕ </t>
  </si>
  <si>
    <t>1. Краткорочни кредити од матичних и зависних правних лица</t>
  </si>
  <si>
    <t>2. Краткорочни кредити од осталих повезаних правних лица</t>
  </si>
  <si>
    <t>5. Обавезе по основу сталних средстава и средстава обустављеног пословања намењених продаји</t>
  </si>
  <si>
    <t>424, 425, 426 и 429</t>
  </si>
  <si>
    <t>6. Остале краткорочне финансијске обавезе</t>
  </si>
  <si>
    <t>II. ПРИМЉЕНИ АВАНСИ, ДЕПОЗИТИ И КАУЦИЈЕ</t>
  </si>
  <si>
    <t>43 осим 430</t>
  </si>
  <si>
    <t xml:space="preserve">III. ОБАВЕЗЕ ИЗ ПОСЛОВАЊА </t>
  </si>
  <si>
    <t>1. Добављачи – матична и зависна правна лица у земљи</t>
  </si>
  <si>
    <t>2. Добављачи – матична и зависна правна лица у иностранству</t>
  </si>
  <si>
    <t>3. Добављачи – остала повезана правна лица у земљи</t>
  </si>
  <si>
    <t>4. Добављачи – остала повезана правна лица у иностранству</t>
  </si>
  <si>
    <t>5. Добављачи у земљи</t>
  </si>
  <si>
    <t>6. Добављачи у иностранству</t>
  </si>
  <si>
    <t>7. Остале обавезе из пословања</t>
  </si>
  <si>
    <t>44, 45 и 46</t>
  </si>
  <si>
    <t>IV. ОСТАЛЕ КРАТКОРОЧНЕ ОБАВЕЗЕ</t>
  </si>
  <si>
    <t>V. ОБАВЕЗЕ ПО ОСНОВУ ПОРЕЗА НА ДОДАТУ ВРЕДНОСТ</t>
  </si>
  <si>
    <t>VI. ОБАВЕЗЕ ЗА ОСТАЛЕ ПОРЕЗЕ, ДОПРИНОСЕ И ДРУГЕ ДАЖБИНЕ</t>
  </si>
  <si>
    <t>49 осим 498</t>
  </si>
  <si>
    <t>VII. ПАСИВНА ВРЕМЕНСКА РАЗГРАНИЧЕЊА</t>
  </si>
  <si>
    <t>Е. ВАНБИЛАНСНА ПАСИВА</t>
  </si>
  <si>
    <t>Стање рачуна у динарима (НЕТО)</t>
  </si>
  <si>
    <t>Стање рачуна у 000 РСД (НЕТО)</t>
  </si>
  <si>
    <t>288</t>
  </si>
  <si>
    <t>10</t>
  </si>
  <si>
    <t>11</t>
  </si>
  <si>
    <t>12</t>
  </si>
  <si>
    <t>13</t>
  </si>
  <si>
    <t>14</t>
  </si>
  <si>
    <t>15</t>
  </si>
  <si>
    <t>20</t>
  </si>
  <si>
    <t>21</t>
  </si>
  <si>
    <t>22</t>
  </si>
  <si>
    <t>236</t>
  </si>
  <si>
    <t>24</t>
  </si>
  <si>
    <t>27</t>
  </si>
  <si>
    <t>88</t>
  </si>
  <si>
    <t>A. КАПИТАЛ</t>
  </si>
  <si>
    <t>30</t>
  </si>
  <si>
    <t>300</t>
  </si>
  <si>
    <t>301</t>
  </si>
  <si>
    <t>302</t>
  </si>
  <si>
    <t>303</t>
  </si>
  <si>
    <t>304</t>
  </si>
  <si>
    <t>305</t>
  </si>
  <si>
    <t>306</t>
  </si>
  <si>
    <t>309</t>
  </si>
  <si>
    <t>31</t>
  </si>
  <si>
    <t>32</t>
  </si>
  <si>
    <t>330</t>
  </si>
  <si>
    <t>34</t>
  </si>
  <si>
    <t>340</t>
  </si>
  <si>
    <t>341</t>
  </si>
  <si>
    <t>35</t>
  </si>
  <si>
    <t>350</t>
  </si>
  <si>
    <t>351</t>
  </si>
  <si>
    <t>40</t>
  </si>
  <si>
    <t>400</t>
  </si>
  <si>
    <t>401</t>
  </si>
  <si>
    <t>403</t>
  </si>
  <si>
    <t>404</t>
  </si>
  <si>
    <t>405</t>
  </si>
  <si>
    <t>41</t>
  </si>
  <si>
    <t>410</t>
  </si>
  <si>
    <t>411</t>
  </si>
  <si>
    <t>412</t>
  </si>
  <si>
    <t>413</t>
  </si>
  <si>
    <t>414</t>
  </si>
  <si>
    <t>415</t>
  </si>
  <si>
    <t>416</t>
  </si>
  <si>
    <t>419</t>
  </si>
  <si>
    <t>498</t>
  </si>
  <si>
    <t>42</t>
  </si>
  <si>
    <t>420</t>
  </si>
  <si>
    <t>421</t>
  </si>
  <si>
    <t>422</t>
  </si>
  <si>
    <t>423</t>
  </si>
  <si>
    <t>427</t>
  </si>
  <si>
    <t>430</t>
  </si>
  <si>
    <t>431</t>
  </si>
  <si>
    <t>432</t>
  </si>
  <si>
    <t>433</t>
  </si>
  <si>
    <t>434</t>
  </si>
  <si>
    <t>435</t>
  </si>
  <si>
    <t>436</t>
  </si>
  <si>
    <t>439</t>
  </si>
  <si>
    <t>47</t>
  </si>
  <si>
    <t>48</t>
  </si>
  <si>
    <t>Д. ГУБИТАК ИЗНАД ВИСИНЕ КАПИТАЛА</t>
  </si>
  <si>
    <t>Ђ. УКУПНА ПАСИВА</t>
  </si>
  <si>
    <t>ПРИХОДИ ИЗ РЕДОВНОГ ПОСЛОВАЊА</t>
  </si>
  <si>
    <t>60 до 65, осим 62 и 63</t>
  </si>
  <si>
    <t xml:space="preserve">А. ПОСЛОВНИ ПРИХОДИ </t>
  </si>
  <si>
    <t>60</t>
  </si>
  <si>
    <t xml:space="preserve">I. ПРИХОДИ ОД ПРОДАЈЕ РОБЕ </t>
  </si>
  <si>
    <t>600</t>
  </si>
  <si>
    <t>1. Приходи од продаје робе матичним и зависним правним лицима на домаћем тржишту</t>
  </si>
  <si>
    <t>601</t>
  </si>
  <si>
    <t>2. Приходи од продаје робе матичним и зависним правним лицима на иностраном тржишту</t>
  </si>
  <si>
    <t>602</t>
  </si>
  <si>
    <t>3. Приходи од продаје робе осталим повезаним правним лицима на домаћем тржишту</t>
  </si>
  <si>
    <t>603</t>
  </si>
  <si>
    <t>4. Приходи од продаје робе осталим повезаним правним лицима на иностраном тржишту</t>
  </si>
  <si>
    <t>604</t>
  </si>
  <si>
    <t>5. Приходи од продаје робе на домаћем тржишту</t>
  </si>
  <si>
    <t>605</t>
  </si>
  <si>
    <t>6. Приходи од продаје робе на иностраном тржишту</t>
  </si>
  <si>
    <t>61</t>
  </si>
  <si>
    <t xml:space="preserve">II. ПРИХОДИ ОД ПРОДАЈЕ ПРОИЗВОДА И УСЛУГА  </t>
  </si>
  <si>
    <t>610</t>
  </si>
  <si>
    <t>1. Приходи од продаје производа и услуга матичним и зависним правним лицима на домаћем тржишту</t>
  </si>
  <si>
    <t>611</t>
  </si>
  <si>
    <t>2. Приходи од продаје производа и услуга матичним и зависним правним лицима на иностраном тржишту</t>
  </si>
  <si>
    <t>612</t>
  </si>
  <si>
    <t>3. Приходи од продаје производа и услуга осталим повезаним правним лицима на домаћем тржишту</t>
  </si>
  <si>
    <t>613</t>
  </si>
  <si>
    <t>4. Приходи од продаје производа и услуга осталим повезаним правним лицима на иностраном тржишту</t>
  </si>
  <si>
    <t>614</t>
  </si>
  <si>
    <t>5. Приходи од продаје производа и услуга на домаћем тржишту</t>
  </si>
  <si>
    <t>615</t>
  </si>
  <si>
    <t>6. Приходи од продаје готових производа и услуга на иностраном тржишту</t>
  </si>
  <si>
    <t>64</t>
  </si>
  <si>
    <t>III. ПРИХОДИ ОД ПРЕМИЈА, СУБВЕНЦИЈА, ДОТАЦИЈА, ДОНАЦИЈА И СЛ.</t>
  </si>
  <si>
    <t>65</t>
  </si>
  <si>
    <t>IV. ДРУГИ ПОСЛОВНИ ПРИХОДИ</t>
  </si>
  <si>
    <t>РАСХОДИ ИЗ РЕДОВНОГ ПОСЛОВАЊА</t>
  </si>
  <si>
    <t>50 до 55, 62 и 63</t>
  </si>
  <si>
    <t xml:space="preserve">Б. ПОСЛОВНИ РАСХОДИ </t>
  </si>
  <si>
    <t>50</t>
  </si>
  <si>
    <t>I. НАБАВНА ВРЕДНОСТ ПРОДАТЕ РОБЕ</t>
  </si>
  <si>
    <t>62</t>
  </si>
  <si>
    <t>II. ПРИХОДИ ОД АКТИВИРАЊА УЧИНАКА И РОБЕ</t>
  </si>
  <si>
    <t>630</t>
  </si>
  <si>
    <t>III. ПОВЕЋАЊЕ ВРЕДНОСТИ ЗАЛИХА НЕДОВРШЕНИХ И ГОТОВИХ ПРОИЗВОДА И НЕДОВРШЕНИХ УСЛУГА</t>
  </si>
  <si>
    <t>631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</si>
  <si>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</si>
  <si>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</si>
  <si>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</si>
  <si>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513</t>
  </si>
  <si>
    <t>VI. ТРОШКОВИ ГОРИВА И ЕНЕРГИЈЕ</t>
  </si>
  <si>
    <t>52</t>
  </si>
  <si>
    <t>VII. ТРОШКОВИ ЗАРАДА, НАКНАДА ЗАРАДА И ОСТАЛИ ЛИЧНИ РАСХОДИ</t>
  </si>
  <si>
    <t>53</t>
  </si>
  <si>
    <t>VIII. ТРОШКОВИ ПРОИЗВОДНИХ УСЛУГА</t>
  </si>
  <si>
    <t>540</t>
  </si>
  <si>
    <t>IX. ТРОШКОВИ АМОРТИЗАЦИЈЕ</t>
  </si>
  <si>
    <t>541 до 549</t>
  </si>
  <si>
    <t>X. ТРОШКОВИ ДУГОРОЧНИХ РЕЗЕРВИСАЊА</t>
  </si>
  <si>
    <t>55</t>
  </si>
  <si>
    <t>XI. НЕМАТЕРИЈАЛНИ ТРОШКОВИ</t>
  </si>
  <si>
    <t xml:space="preserve">В. ПОСЛОВНИ ДОБИТАК </t>
  </si>
  <si>
    <t xml:space="preserve">Г. ПОСЛОВНИ ГУБИТАК </t>
  </si>
  <si>
    <t>66</t>
  </si>
  <si>
    <t xml:space="preserve">Д. ФИНАНСИЈСКИ ПРИХОДИ </t>
  </si>
  <si>
    <t>66, осим 662, 663 и 664</t>
  </si>
  <si>
    <t>I. ФИНАНСИЈСКИ ПРИХОДИ ОД ПОВЕЗАНИХ ЛИЦА И ОСТАЛИ ФИНАНСИЈСКИ ПРИХОДИ</t>
  </si>
  <si>
    <t>660</t>
  </si>
  <si>
    <t>1. Финансијски приходи од матичних и зависних правних лица</t>
  </si>
  <si>
    <t>661</t>
  </si>
  <si>
    <t>2. Финансијски приходи од осталих повезаних правних лица</t>
  </si>
  <si>
    <t>665</t>
  </si>
  <si>
    <t>3. Приходи од учешћа у добитку придружених правних лица и заједничких подухвата</t>
  </si>
  <si>
    <t>669</t>
  </si>
  <si>
    <t>4. Остали финансијски приходи</t>
  </si>
  <si>
    <t>662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</si>
  <si>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</si>
  <si>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</si>
  <si>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</si>
  <si>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БИЛАНС УСПЕХА</t>
  </si>
  <si>
    <t>56</t>
  </si>
  <si>
    <t xml:space="preserve">Ђ. ФИНАНСИЈСКИ РАСХОДИ </t>
  </si>
  <si>
    <t>56, осим 562, 563 и 564</t>
  </si>
  <si>
    <t xml:space="preserve">I. ФИНАНСИЈСКИ РАСХОДИ ИЗ ОДНОСА СА ПОВЕЗАНИМ ПРАВНИМ ЛИЦИМА И ОСТАЛИ ФИНАНСИЈСКИ РАСХОДИ </t>
  </si>
  <si>
    <t>560</t>
  </si>
  <si>
    <t>1. Финансијски расходи из односа са матичним и зависним правним лицима</t>
  </si>
  <si>
    <t>561</t>
  </si>
  <si>
    <t>2. Финансијски расходи из односа са осталим повезаним правним лицима</t>
  </si>
  <si>
    <t>565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</si>
  <si>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</si>
  <si>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</si>
  <si>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</si>
  <si>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562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</si>
  <si>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</si>
  <si>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</si>
  <si>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</si>
  <si>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 xml:space="preserve">Е. ДОБИТАК ИЗ ФИНАНСИРАЊА </t>
  </si>
  <si>
    <t xml:space="preserve">Ж. ГУБИТАК ИЗ ФИНАНСИРАЊА 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</si>
  <si>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</si>
  <si>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</si>
  <si>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</si>
  <si>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</si>
  <si>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</si>
  <si>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</si>
  <si>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</si>
  <si>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</si>
  <si>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 xml:space="preserve">Л. ДОБИТАК ИЗ РЕДОВНОГ ПОСЛОВАЊА ПРЕ ОПОРЕЗИВАЊА </t>
  </si>
  <si>
    <t xml:space="preserve">Љ. ГУБИТАК ИЗ РЕДОВНОГ ПОСЛОВАЊА ПРЕ ОПОРЕЗИВАЊА 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</si>
  <si>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</si>
  <si>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</si>
  <si>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 xml:space="preserve">Њ. ДОБИТАК ПРЕ ОПОРЕЗИВАЊА </t>
  </si>
  <si>
    <t xml:space="preserve">О. ГУБИТАК ПРЕ ОПОРЕЗИВАЊА </t>
  </si>
  <si>
    <t>П. ПОРЕЗ НА ДОБИТАК</t>
  </si>
  <si>
    <t>721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</si>
  <si>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</si>
  <si>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</si>
  <si>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</si>
  <si>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</si>
  <si>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723</t>
  </si>
  <si>
    <t>Р. ИСПЛАЋЕНА ЛИЧНА ПРИМАЊА ПОСЛОДАВЦА</t>
  </si>
  <si>
    <t xml:space="preserve">С. НЕТО ДОБИТАК </t>
  </si>
  <si>
    <t xml:space="preserve">Т. НЕТО ГУБИТАК 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</si>
  <si>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</si>
  <si>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</si>
  <si>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</si>
  <si>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1. Основна зарада по акцији</t>
  </si>
  <si>
    <t>2. Умањена (разводњена) зарада по акцији</t>
  </si>
  <si>
    <t>Просечан број запослених за текућу годину:</t>
  </si>
  <si>
    <t>Потпис лица одговорног за рачуноводство</t>
  </si>
  <si>
    <t>Датум израде пројекције:</t>
  </si>
  <si>
    <t>Број телефона особе одговорне за рачуноводство:</t>
  </si>
  <si>
    <t>Стање рачуна у динарима (Нето)</t>
  </si>
  <si>
    <t>Стање рачуна у 000 RSD (Нето)</t>
  </si>
  <si>
    <t>Потпис лица одговорног за рачуноводство:</t>
  </si>
  <si>
    <t>Потпис лица овлашћеног за заступање:</t>
  </si>
  <si>
    <t>ПРОЈЕКЦИЈА ЗА  2020. годину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</si>
</sst>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/m/yyyy;@"/>
    <numFmt numFmtId="173" formatCode="dd/mm/yyyy;@"/>
    <numFmt numFmtId="174" formatCode="#,##0.0"/>
    <numFmt numFmtId="175" formatCode="#,##0.0000"/>
    <numFmt numFmtId="176" formatCode="[$-81A]d\.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241A]dddd\,\ dd\.\ mmmm\ yyyy\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/>
    </border>
    <border>
      <left>
        <color indexed="63"/>
      </left>
      <right style="thin"/>
      <top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/>
      <right/>
      <top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9" borderId="10" xfId="0" applyFont="1" applyFill="1" applyBorder="1" applyAlignment="1">
      <alignment vertical="center" wrapText="1"/>
    </xf>
    <xf numFmtId="3" fontId="49" fillId="0" borderId="0" xfId="0" applyNumberFormat="1" applyFont="1" applyFill="1" applyBorder="1" applyAlignment="1">
      <alignment/>
    </xf>
    <xf numFmtId="0" fontId="4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vertical="center" wrapText="1"/>
      <protection locked="0"/>
    </xf>
    <xf numFmtId="0" fontId="50" fillId="0" borderId="0" xfId="0" applyFont="1" applyFill="1" applyAlignment="1">
      <alignment vertical="center"/>
    </xf>
    <xf numFmtId="49" fontId="3" fillId="9" borderId="10" xfId="0" applyNumberFormat="1" applyFont="1" applyFill="1" applyBorder="1" applyAlignment="1">
      <alignment horizontal="center" vertical="center" wrapText="1"/>
    </xf>
    <xf numFmtId="49" fontId="5" fillId="9" borderId="1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48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0" fontId="48" fillId="0" borderId="10" xfId="0" applyNumberFormat="1" applyFont="1" applyBorder="1" applyAlignment="1">
      <alignment/>
    </xf>
    <xf numFmtId="0" fontId="48" fillId="0" borderId="11" xfId="0" applyNumberFormat="1" applyFont="1" applyBorder="1" applyAlignment="1">
      <alignment/>
    </xf>
    <xf numFmtId="0" fontId="48" fillId="0" borderId="12" xfId="0" applyNumberFormat="1" applyFont="1" applyBorder="1" applyAlignment="1">
      <alignment/>
    </xf>
    <xf numFmtId="174" fontId="48" fillId="0" borderId="13" xfId="0" applyNumberFormat="1" applyFont="1" applyBorder="1" applyAlignment="1">
      <alignment/>
    </xf>
    <xf numFmtId="174" fontId="48" fillId="0" borderId="11" xfId="0" applyNumberFormat="1" applyFont="1" applyBorder="1" applyAlignment="1">
      <alignment/>
    </xf>
    <xf numFmtId="175" fontId="48" fillId="0" borderId="13" xfId="0" applyNumberFormat="1" applyFont="1" applyBorder="1" applyAlignment="1">
      <alignment/>
    </xf>
    <xf numFmtId="175" fontId="48" fillId="0" borderId="11" xfId="0" applyNumberFormat="1" applyFont="1" applyBorder="1" applyAlignment="1">
      <alignment/>
    </xf>
    <xf numFmtId="174" fontId="48" fillId="0" borderId="12" xfId="0" applyNumberFormat="1" applyFont="1" applyBorder="1" applyAlignment="1">
      <alignment/>
    </xf>
    <xf numFmtId="174" fontId="48" fillId="0" borderId="14" xfId="0" applyNumberFormat="1" applyFont="1" applyBorder="1" applyAlignment="1">
      <alignment/>
    </xf>
    <xf numFmtId="0" fontId="48" fillId="0" borderId="10" xfId="0" applyNumberFormat="1" applyFont="1" applyBorder="1" applyAlignment="1">
      <alignment wrapText="1"/>
    </xf>
    <xf numFmtId="3" fontId="48" fillId="0" borderId="13" xfId="0" applyNumberFormat="1" applyFont="1" applyBorder="1" applyAlignment="1">
      <alignment/>
    </xf>
    <xf numFmtId="3" fontId="48" fillId="0" borderId="11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48" fillId="0" borderId="0" xfId="0" applyNumberFormat="1" applyFont="1" applyFill="1" applyAlignment="1">
      <alignment/>
    </xf>
    <xf numFmtId="3" fontId="48" fillId="0" borderId="10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8" fillId="0" borderId="10" xfId="0" applyNumberFormat="1" applyFont="1" applyFill="1" applyBorder="1" applyAlignment="1" applyProtection="1">
      <alignment/>
      <protection locked="0"/>
    </xf>
    <xf numFmtId="3" fontId="4" fillId="9" borderId="10" xfId="0" applyNumberFormat="1" applyFont="1" applyFill="1" applyBorder="1" applyAlignment="1">
      <alignment vertical="center" wrapText="1"/>
    </xf>
    <xf numFmtId="3" fontId="3" fillId="9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8" fillId="0" borderId="0" xfId="0" applyNumberFormat="1" applyFont="1" applyFill="1" applyAlignment="1">
      <alignment/>
    </xf>
    <xf numFmtId="3" fontId="4" fillId="9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3" fontId="4" fillId="9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 applyProtection="1">
      <alignment/>
      <protection locked="0"/>
    </xf>
    <xf numFmtId="3" fontId="3" fillId="9" borderId="10" xfId="0" applyNumberFormat="1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 applyProtection="1">
      <alignment/>
      <protection locked="0"/>
    </xf>
    <xf numFmtId="0" fontId="8" fillId="0" borderId="15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left" vertical="top" wrapText="1"/>
    </xf>
    <xf numFmtId="0" fontId="4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/>
    </xf>
    <xf numFmtId="0" fontId="48" fillId="0" borderId="16" xfId="0" applyNumberFormat="1" applyFont="1" applyBorder="1" applyAlignment="1">
      <alignment/>
    </xf>
    <xf numFmtId="0" fontId="7" fillId="0" borderId="17" xfId="0" applyNumberFormat="1" applyFont="1" applyBorder="1" applyAlignment="1">
      <alignment horizontal="center" vertical="center"/>
    </xf>
    <xf numFmtId="0" fontId="48" fillId="0" borderId="18" xfId="0" applyNumberFormat="1" applyFont="1" applyBorder="1" applyAlignment="1">
      <alignment/>
    </xf>
    <xf numFmtId="0" fontId="48" fillId="0" borderId="19" xfId="0" applyNumberFormat="1" applyFont="1" applyBorder="1" applyAlignment="1">
      <alignment/>
    </xf>
    <xf numFmtId="0" fontId="48" fillId="0" borderId="20" xfId="0" applyNumberFormat="1" applyFont="1" applyBorder="1" applyAlignment="1">
      <alignment horizontal="left" wrapText="1"/>
    </xf>
    <xf numFmtId="0" fontId="48" fillId="0" borderId="21" xfId="0" applyNumberFormat="1" applyFont="1" applyBorder="1" applyAlignment="1">
      <alignment/>
    </xf>
    <xf numFmtId="3" fontId="3" fillId="0" borderId="22" xfId="0" applyNumberFormat="1" applyFont="1" applyFill="1" applyBorder="1" applyAlignment="1" applyProtection="1">
      <alignment horizontal="center" vertical="center"/>
      <protection hidden="1"/>
    </xf>
    <xf numFmtId="174" fontId="48" fillId="0" borderId="23" xfId="0" applyNumberFormat="1" applyFont="1" applyFill="1" applyBorder="1" applyAlignment="1" applyProtection="1">
      <alignment horizontal="center" vertical="center"/>
      <protection hidden="1"/>
    </xf>
    <xf numFmtId="174" fontId="3" fillId="0" borderId="24" xfId="0" applyNumberFormat="1" applyFont="1" applyFill="1" applyBorder="1" applyAlignment="1" applyProtection="1">
      <alignment horizontal="center" vertical="center"/>
      <protection hidden="1"/>
    </xf>
    <xf numFmtId="175" fontId="48" fillId="0" borderId="25" xfId="0" applyNumberFormat="1" applyFont="1" applyFill="1" applyBorder="1" applyAlignment="1" applyProtection="1">
      <alignment horizontal="center" vertical="center"/>
      <protection hidden="1"/>
    </xf>
    <xf numFmtId="175" fontId="3" fillId="0" borderId="26" xfId="0" applyNumberFormat="1" applyFont="1" applyFill="1" applyBorder="1" applyAlignment="1" applyProtection="1">
      <alignment horizontal="center" vertical="center"/>
      <protection hidden="1"/>
    </xf>
    <xf numFmtId="174" fontId="48" fillId="0" borderId="27" xfId="0" applyNumberFormat="1" applyFont="1" applyFill="1" applyBorder="1" applyAlignment="1" applyProtection="1">
      <alignment horizontal="center" vertical="center"/>
      <protection hidden="1"/>
    </xf>
    <xf numFmtId="175" fontId="48" fillId="0" borderId="28" xfId="0" applyNumberFormat="1" applyFont="1" applyFill="1" applyBorder="1" applyAlignment="1" applyProtection="1">
      <alignment horizontal="center" vertical="center"/>
      <protection hidden="1"/>
    </xf>
    <xf numFmtId="175" fontId="3" fillId="0" borderId="29" xfId="0" applyNumberFormat="1" applyFont="1" applyFill="1" applyBorder="1" applyAlignment="1" applyProtection="1">
      <alignment horizontal="center" vertical="center"/>
      <protection hidden="1"/>
    </xf>
    <xf numFmtId="174" fontId="48" fillId="0" borderId="30" xfId="0" applyNumberFormat="1" applyFont="1" applyFill="1" applyBorder="1" applyAlignment="1" applyProtection="1">
      <alignment horizontal="center" vertical="center"/>
      <protection hidden="1"/>
    </xf>
    <xf numFmtId="0" fontId="48" fillId="0" borderId="31" xfId="0" applyNumberFormat="1" applyFont="1" applyFill="1" applyBorder="1" applyAlignment="1" applyProtection="1">
      <alignment horizontal="center" vertical="center"/>
      <protection hidden="1"/>
    </xf>
    <xf numFmtId="174" fontId="48" fillId="0" borderId="32" xfId="0" applyNumberFormat="1" applyFont="1" applyFill="1" applyBorder="1" applyAlignment="1" applyProtection="1">
      <alignment horizontal="center" vertical="center"/>
      <protection hidden="1"/>
    </xf>
    <xf numFmtId="174" fontId="48" fillId="0" borderId="33" xfId="0" applyNumberFormat="1" applyFont="1" applyFill="1" applyBorder="1" applyAlignment="1" applyProtection="1">
      <alignment horizontal="center" vertical="center"/>
      <protection hidden="1"/>
    </xf>
    <xf numFmtId="0" fontId="48" fillId="0" borderId="25" xfId="0" applyNumberFormat="1" applyFont="1" applyFill="1" applyBorder="1" applyAlignment="1" applyProtection="1">
      <alignment horizontal="center" vertical="center"/>
      <protection hidden="1"/>
    </xf>
    <xf numFmtId="174" fontId="48" fillId="0" borderId="26" xfId="0" applyNumberFormat="1" applyFont="1" applyFill="1" applyBorder="1" applyAlignment="1" applyProtection="1">
      <alignment horizontal="center" vertical="center"/>
      <protection hidden="1"/>
    </xf>
    <xf numFmtId="0" fontId="3" fillId="0" borderId="27" xfId="0" applyNumberFormat="1" applyFont="1" applyFill="1" applyBorder="1" applyAlignment="1" applyProtection="1">
      <alignment horizontal="center" vertical="center"/>
      <protection hidden="1"/>
    </xf>
    <xf numFmtId="3" fontId="48" fillId="0" borderId="28" xfId="0" applyNumberFormat="1" applyFont="1" applyFill="1" applyBorder="1" applyAlignment="1" applyProtection="1">
      <alignment horizontal="center" vertical="center"/>
      <protection hidden="1"/>
    </xf>
    <xf numFmtId="174" fontId="48" fillId="0" borderId="34" xfId="0" applyNumberFormat="1" applyFont="1" applyFill="1" applyBorder="1" applyAlignment="1" applyProtection="1">
      <alignment horizontal="center" vertical="center"/>
      <protection hidden="1"/>
    </xf>
    <xf numFmtId="0" fontId="48" fillId="0" borderId="30" xfId="0" applyNumberFormat="1" applyFont="1" applyFill="1" applyBorder="1" applyAlignment="1" applyProtection="1">
      <alignment horizontal="center"/>
      <protection hidden="1"/>
    </xf>
    <xf numFmtId="175" fontId="48" fillId="0" borderId="0" xfId="0" applyNumberFormat="1" applyFont="1" applyFill="1" applyBorder="1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3" fontId="3" fillId="9" borderId="10" xfId="0" applyNumberFormat="1" applyFont="1" applyFill="1" applyBorder="1" applyAlignment="1" applyProtection="1">
      <alignment horizontal="right" vertical="center" wrapText="1"/>
      <protection hidden="1"/>
    </xf>
    <xf numFmtId="49" fontId="48" fillId="0" borderId="0" xfId="0" applyNumberFormat="1" applyFont="1" applyFill="1" applyAlignment="1" applyProtection="1">
      <alignment horizontal="center" vertical="center"/>
      <protection locked="0"/>
    </xf>
    <xf numFmtId="0" fontId="49" fillId="0" borderId="0" xfId="0" applyFont="1" applyFill="1" applyAlignment="1" applyProtection="1">
      <alignment/>
      <protection locked="0"/>
    </xf>
    <xf numFmtId="0" fontId="5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3" fontId="48" fillId="0" borderId="0" xfId="0" applyNumberFormat="1" applyFont="1" applyFill="1" applyAlignment="1" applyProtection="1">
      <alignment/>
      <protection locked="0"/>
    </xf>
    <xf numFmtId="0" fontId="51" fillId="0" borderId="0" xfId="0" applyFont="1" applyAlignment="1">
      <alignment vertical="center" wrapText="1"/>
    </xf>
    <xf numFmtId="49" fontId="48" fillId="0" borderId="0" xfId="0" applyNumberFormat="1" applyFont="1" applyFill="1" applyAlignment="1">
      <alignment vertical="center"/>
    </xf>
    <xf numFmtId="49" fontId="48" fillId="0" borderId="35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 wrapText="1"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49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/>
      <protection locked="0"/>
    </xf>
    <xf numFmtId="49" fontId="48" fillId="0" borderId="0" xfId="0" applyNumberFormat="1" applyFont="1" applyFill="1" applyBorder="1" applyAlignment="1">
      <alignment/>
    </xf>
    <xf numFmtId="49" fontId="48" fillId="0" borderId="0" xfId="0" applyNumberFormat="1" applyFont="1" applyFill="1" applyBorder="1" applyAlignment="1" applyProtection="1">
      <alignment/>
      <protection locked="0"/>
    </xf>
    <xf numFmtId="4" fontId="48" fillId="0" borderId="0" xfId="0" applyNumberFormat="1" applyFont="1" applyFill="1" applyBorder="1" applyAlignment="1" applyProtection="1">
      <alignment/>
      <protection hidden="1"/>
    </xf>
    <xf numFmtId="49" fontId="48" fillId="0" borderId="36" xfId="0" applyNumberFormat="1" applyFont="1" applyFill="1" applyBorder="1" applyAlignment="1" applyProtection="1">
      <alignment/>
      <protection locked="0"/>
    </xf>
    <xf numFmtId="0" fontId="48" fillId="0" borderId="36" xfId="0" applyFont="1" applyFill="1" applyBorder="1" applyAlignment="1" applyProtection="1">
      <alignment/>
      <protection locked="0"/>
    </xf>
    <xf numFmtId="0" fontId="50" fillId="0" borderId="0" xfId="0" applyFont="1" applyFill="1" applyAlignment="1">
      <alignment horizontal="right"/>
    </xf>
    <xf numFmtId="0" fontId="50" fillId="0" borderId="0" xfId="0" applyFont="1" applyFill="1" applyBorder="1" applyAlignment="1" applyProtection="1">
      <alignment horizontal="right"/>
      <protection locked="0"/>
    </xf>
    <xf numFmtId="0" fontId="50" fillId="0" borderId="0" xfId="0" applyFont="1" applyFill="1" applyAlignment="1" applyProtection="1">
      <alignment horizontal="right"/>
      <protection locked="0"/>
    </xf>
    <xf numFmtId="0" fontId="50" fillId="0" borderId="0" xfId="0" applyFont="1" applyFill="1" applyBorder="1" applyAlignment="1">
      <alignment/>
    </xf>
    <xf numFmtId="49" fontId="50" fillId="0" borderId="36" xfId="0" applyNumberFormat="1" applyFont="1" applyFill="1" applyBorder="1" applyAlignment="1">
      <alignment/>
    </xf>
    <xf numFmtId="0" fontId="50" fillId="0" borderId="36" xfId="0" applyFont="1" applyFill="1" applyBorder="1" applyAlignment="1">
      <alignment/>
    </xf>
    <xf numFmtId="173" fontId="50" fillId="0" borderId="36" xfId="0" applyNumberFormat="1" applyFont="1" applyFill="1" applyBorder="1" applyAlignment="1">
      <alignment horizontal="center" vertical="center"/>
    </xf>
    <xf numFmtId="49" fontId="48" fillId="9" borderId="10" xfId="0" applyNumberFormat="1" applyFont="1" applyFill="1" applyBorder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49" fontId="53" fillId="0" borderId="35" xfId="0" applyNumberFormat="1" applyFont="1" applyFill="1" applyBorder="1" applyAlignment="1">
      <alignment horizontal="center" vertical="center" wrapText="1"/>
    </xf>
    <xf numFmtId="0" fontId="54" fillId="9" borderId="37" xfId="0" applyFont="1" applyFill="1" applyBorder="1" applyAlignment="1">
      <alignment horizontal="center" vertical="center"/>
    </xf>
    <xf numFmtId="0" fontId="54" fillId="9" borderId="38" xfId="0" applyFont="1" applyFill="1" applyBorder="1" applyAlignment="1">
      <alignment horizontal="center" vertical="center"/>
    </xf>
    <xf numFmtId="0" fontId="54" fillId="9" borderId="39" xfId="0" applyFont="1" applyFill="1" applyBorder="1" applyAlignment="1">
      <alignment horizontal="center" vertical="center"/>
    </xf>
    <xf numFmtId="0" fontId="5" fillId="9" borderId="37" xfId="0" applyFont="1" applyFill="1" applyBorder="1" applyAlignment="1">
      <alignment horizontal="left" vertical="center" wrapText="1"/>
    </xf>
    <xf numFmtId="0" fontId="5" fillId="9" borderId="38" xfId="0" applyFont="1" applyFill="1" applyBorder="1" applyAlignment="1">
      <alignment horizontal="left" vertical="center" wrapText="1"/>
    </xf>
    <xf numFmtId="0" fontId="5" fillId="9" borderId="39" xfId="0" applyFont="1" applyFill="1" applyBorder="1" applyAlignment="1">
      <alignment horizontal="left" vertical="center" wrapText="1"/>
    </xf>
    <xf numFmtId="174" fontId="48" fillId="0" borderId="11" xfId="0" applyNumberFormat="1" applyFont="1" applyBorder="1" applyAlignment="1">
      <alignment horizontal="center" vertical="center"/>
    </xf>
    <xf numFmtId="174" fontId="48" fillId="0" borderId="13" xfId="0" applyNumberFormat="1" applyFont="1" applyBorder="1" applyAlignment="1">
      <alignment horizontal="center" vertical="center"/>
    </xf>
    <xf numFmtId="174" fontId="48" fillId="0" borderId="12" xfId="0" applyNumberFormat="1" applyFont="1" applyBorder="1" applyAlignment="1">
      <alignment horizontal="center" vertical="center"/>
    </xf>
    <xf numFmtId="174" fontId="48" fillId="0" borderId="14" xfId="0" applyNumberFormat="1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8" fillId="0" borderId="14" xfId="0" applyNumberFormat="1" applyFont="1" applyBorder="1" applyAlignment="1">
      <alignment horizontal="center" vertical="center" wrapText="1"/>
    </xf>
    <xf numFmtId="174" fontId="48" fillId="0" borderId="12" xfId="0" applyNumberFormat="1" applyFont="1" applyBorder="1" applyAlignment="1">
      <alignment horizontal="center"/>
    </xf>
    <xf numFmtId="174" fontId="48" fillId="0" borderId="14" xfId="0" applyNumberFormat="1" applyFont="1" applyBorder="1" applyAlignment="1">
      <alignment horizontal="center"/>
    </xf>
    <xf numFmtId="0" fontId="48" fillId="0" borderId="17" xfId="0" applyNumberFormat="1" applyFont="1" applyBorder="1" applyAlignment="1">
      <alignment horizontal="left" vertical="center" wrapText="1"/>
    </xf>
    <xf numFmtId="0" fontId="48" fillId="0" borderId="40" xfId="0" applyNumberFormat="1" applyFont="1" applyBorder="1" applyAlignment="1">
      <alignment horizontal="left" vertical="center" wrapText="1"/>
    </xf>
    <xf numFmtId="0" fontId="48" fillId="0" borderId="10" xfId="0" applyNumberFormat="1" applyFont="1" applyBorder="1" applyAlignment="1">
      <alignment horizontal="left" vertical="center"/>
    </xf>
    <xf numFmtId="0" fontId="53" fillId="0" borderId="41" xfId="0" applyNumberFormat="1" applyFont="1" applyFill="1" applyBorder="1" applyAlignment="1" applyProtection="1">
      <alignment horizontal="center" vertical="center"/>
      <protection hidden="1"/>
    </xf>
    <xf numFmtId="0" fontId="53" fillId="0" borderId="38" xfId="0" applyNumberFormat="1" applyFont="1" applyFill="1" applyBorder="1" applyAlignment="1" applyProtection="1">
      <alignment horizontal="center" vertical="center"/>
      <protection hidden="1"/>
    </xf>
    <xf numFmtId="0" fontId="53" fillId="0" borderId="39" xfId="0" applyNumberFormat="1" applyFont="1" applyFill="1" applyBorder="1" applyAlignment="1" applyProtection="1">
      <alignment horizontal="center" vertical="center"/>
      <protection hidden="1"/>
    </xf>
    <xf numFmtId="0" fontId="48" fillId="0" borderId="10" xfId="0" applyNumberFormat="1" applyFont="1" applyBorder="1" applyAlignment="1">
      <alignment horizontal="center"/>
    </xf>
    <xf numFmtId="0" fontId="48" fillId="0" borderId="17" xfId="0" applyNumberFormat="1" applyFont="1" applyBorder="1" applyAlignment="1">
      <alignment horizontal="left" vertical="center"/>
    </xf>
    <xf numFmtId="0" fontId="48" fillId="0" borderId="42" xfId="0" applyNumberFormat="1" applyFont="1" applyBorder="1" applyAlignment="1">
      <alignment horizontal="left" vertical="center"/>
    </xf>
    <xf numFmtId="0" fontId="48" fillId="0" borderId="40" xfId="0" applyNumberFormat="1" applyFont="1" applyBorder="1" applyAlignment="1">
      <alignment horizontal="left" vertical="center"/>
    </xf>
    <xf numFmtId="0" fontId="48" fillId="0" borderId="17" xfId="0" applyNumberFormat="1" applyFont="1" applyBorder="1" applyAlignment="1">
      <alignment horizontal="center" vertical="center"/>
    </xf>
    <xf numFmtId="0" fontId="48" fillId="0" borderId="40" xfId="0" applyNumberFormat="1" applyFont="1" applyBorder="1" applyAlignment="1">
      <alignment horizontal="center" vertical="center"/>
    </xf>
    <xf numFmtId="0" fontId="48" fillId="0" borderId="17" xfId="0" applyNumberFormat="1" applyFont="1" applyBorder="1" applyAlignment="1">
      <alignment horizontal="center" vertical="center" wrapText="1"/>
    </xf>
    <xf numFmtId="0" fontId="48" fillId="0" borderId="4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/>
    </xf>
    <xf numFmtId="0" fontId="48" fillId="0" borderId="13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0" fontId="48" fillId="0" borderId="43" xfId="0" applyNumberFormat="1" applyFont="1" applyFill="1" applyBorder="1" applyAlignment="1">
      <alignment horizontal="center"/>
    </xf>
    <xf numFmtId="0" fontId="48" fillId="0" borderId="13" xfId="0" applyNumberFormat="1" applyFont="1" applyFill="1" applyBorder="1" applyAlignment="1">
      <alignment horizontal="center"/>
    </xf>
    <xf numFmtId="174" fontId="48" fillId="0" borderId="12" xfId="0" applyNumberFormat="1" applyFont="1" applyBorder="1" applyAlignment="1">
      <alignment horizontal="center" vertical="center" wrapText="1"/>
    </xf>
    <xf numFmtId="174" fontId="48" fillId="0" borderId="14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8" fillId="0" borderId="37" xfId="0" applyNumberFormat="1" applyFont="1" applyBorder="1" applyAlignment="1">
      <alignment horizontal="center" vertical="center" wrapText="1"/>
    </xf>
    <xf numFmtId="0" fontId="48" fillId="0" borderId="38" xfId="0" applyNumberFormat="1" applyFont="1" applyBorder="1" applyAlignment="1">
      <alignment horizontal="center" vertical="center" wrapText="1"/>
    </xf>
    <xf numFmtId="0" fontId="48" fillId="0" borderId="39" xfId="0" applyNumberFormat="1" applyFont="1" applyBorder="1" applyAlignment="1">
      <alignment horizontal="center" vertical="center" wrapText="1"/>
    </xf>
    <xf numFmtId="174" fontId="48" fillId="0" borderId="12" xfId="0" applyNumberFormat="1" applyFont="1" applyFill="1" applyBorder="1" applyAlignment="1">
      <alignment horizontal="center" vertical="center"/>
    </xf>
    <xf numFmtId="174" fontId="48" fillId="0" borderId="36" xfId="0" applyNumberFormat="1" applyFont="1" applyFill="1" applyBorder="1" applyAlignment="1">
      <alignment horizontal="center" vertical="center"/>
    </xf>
    <xf numFmtId="174" fontId="48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3.8515625" style="17" customWidth="1"/>
    <col min="2" max="2" width="74.421875" style="1" customWidth="1"/>
    <col min="3" max="3" width="16.7109375" style="45" customWidth="1"/>
    <col min="4" max="4" width="17.57421875" style="1" customWidth="1"/>
    <col min="5" max="16384" width="9.140625" style="1" customWidth="1"/>
  </cols>
  <sheetData>
    <row r="1" spans="1:5" ht="17.25" customHeight="1">
      <c r="A1" s="118" t="s">
        <v>71</v>
      </c>
      <c r="B1" s="118"/>
      <c r="C1" s="118"/>
      <c r="D1" s="118"/>
      <c r="E1" s="95"/>
    </row>
    <row r="2" spans="1:5" ht="17.25" customHeight="1">
      <c r="A2" s="118"/>
      <c r="B2" s="118"/>
      <c r="C2" s="118"/>
      <c r="D2" s="118"/>
      <c r="E2" s="95"/>
    </row>
    <row r="3" spans="1:5" ht="25.5" customHeight="1">
      <c r="A3" s="97" t="s">
        <v>72</v>
      </c>
      <c r="B3" s="119"/>
      <c r="C3" s="119"/>
      <c r="D3" s="119"/>
      <c r="E3" s="96"/>
    </row>
    <row r="4" spans="1:13" s="13" customFormat="1" ht="19.5" customHeight="1">
      <c r="A4" s="120" t="s">
        <v>468</v>
      </c>
      <c r="B4" s="121"/>
      <c r="C4" s="121"/>
      <c r="D4" s="122"/>
      <c r="E4" s="90"/>
      <c r="F4" s="90"/>
      <c r="G4" s="90"/>
      <c r="H4" s="90"/>
      <c r="I4" s="90"/>
      <c r="J4" s="90"/>
      <c r="K4" s="90"/>
      <c r="L4" s="90"/>
      <c r="M4" s="90"/>
    </row>
    <row r="5" spans="1:13" s="3" customFormat="1" ht="33" customHeight="1">
      <c r="A5" s="11" t="s">
        <v>73</v>
      </c>
      <c r="B5" s="8" t="s">
        <v>74</v>
      </c>
      <c r="C5" s="46" t="s">
        <v>464</v>
      </c>
      <c r="D5" s="46" t="s">
        <v>465</v>
      </c>
      <c r="E5" s="91"/>
      <c r="F5" s="91"/>
      <c r="G5" s="91"/>
      <c r="H5" s="91"/>
      <c r="I5" s="91"/>
      <c r="J5" s="91"/>
      <c r="K5" s="91"/>
      <c r="L5" s="91"/>
      <c r="M5" s="91"/>
    </row>
    <row r="6" spans="1:13" s="3" customFormat="1" ht="13.5" customHeight="1">
      <c r="A6" s="14"/>
      <c r="B6" s="9" t="s">
        <v>75</v>
      </c>
      <c r="C6" s="43"/>
      <c r="D6" s="6"/>
      <c r="E6" s="91"/>
      <c r="F6" s="91"/>
      <c r="G6" s="91"/>
      <c r="H6" s="91"/>
      <c r="I6" s="91"/>
      <c r="J6" s="91"/>
      <c r="K6" s="91"/>
      <c r="L6" s="91"/>
      <c r="M6" s="91"/>
    </row>
    <row r="7" spans="1:13" s="4" customFormat="1" ht="13.5" customHeight="1">
      <c r="A7" s="11" t="s">
        <v>3</v>
      </c>
      <c r="B7" s="10" t="s">
        <v>76</v>
      </c>
      <c r="C7" s="12"/>
      <c r="D7" s="42">
        <f>C7/1000</f>
        <v>0</v>
      </c>
      <c r="E7" s="92"/>
      <c r="F7" s="92"/>
      <c r="G7" s="92"/>
      <c r="H7" s="92"/>
      <c r="I7" s="92"/>
      <c r="J7" s="92"/>
      <c r="K7" s="92"/>
      <c r="L7" s="92"/>
      <c r="M7" s="92"/>
    </row>
    <row r="8" spans="1:13" s="4" customFormat="1" ht="13.5" customHeight="1">
      <c r="A8" s="11"/>
      <c r="B8" s="10" t="s">
        <v>77</v>
      </c>
      <c r="C8" s="42">
        <f>C9+C16+C25+C30+C40</f>
        <v>0</v>
      </c>
      <c r="D8" s="42">
        <f aca="true" t="shared" si="0" ref="D8:D71">C8/1000</f>
        <v>0</v>
      </c>
      <c r="E8" s="92"/>
      <c r="F8" s="92"/>
      <c r="G8" s="92"/>
      <c r="H8" s="92"/>
      <c r="I8" s="92"/>
      <c r="J8" s="92"/>
      <c r="K8" s="92"/>
      <c r="L8" s="92"/>
      <c r="M8" s="92"/>
    </row>
    <row r="9" spans="1:13" s="4" customFormat="1" ht="13.5" customHeight="1">
      <c r="A9" s="14" t="s">
        <v>4</v>
      </c>
      <c r="B9" s="6" t="s">
        <v>78</v>
      </c>
      <c r="C9" s="43">
        <f>C10+C11+C12+C13+C14+C15</f>
        <v>0</v>
      </c>
      <c r="D9" s="43">
        <f t="shared" si="0"/>
        <v>0</v>
      </c>
      <c r="E9" s="92"/>
      <c r="F9" s="92"/>
      <c r="G9" s="92"/>
      <c r="H9" s="92"/>
      <c r="I9" s="92"/>
      <c r="J9" s="92"/>
      <c r="K9" s="92"/>
      <c r="L9" s="92"/>
      <c r="M9" s="92"/>
    </row>
    <row r="10" spans="1:13" s="3" customFormat="1" ht="13.5" customHeight="1">
      <c r="A10" s="14" t="s">
        <v>79</v>
      </c>
      <c r="B10" s="6" t="s">
        <v>80</v>
      </c>
      <c r="C10" s="47"/>
      <c r="D10" s="43">
        <f t="shared" si="0"/>
        <v>0</v>
      </c>
      <c r="E10" s="91"/>
      <c r="F10" s="91"/>
      <c r="G10" s="91"/>
      <c r="H10" s="91"/>
      <c r="I10" s="91"/>
      <c r="J10" s="91"/>
      <c r="K10" s="91"/>
      <c r="L10" s="91"/>
      <c r="M10" s="91"/>
    </row>
    <row r="11" spans="1:13" s="3" customFormat="1" ht="13.5" customHeight="1">
      <c r="A11" s="14" t="s">
        <v>81</v>
      </c>
      <c r="B11" s="6" t="s">
        <v>82</v>
      </c>
      <c r="C11" s="47"/>
      <c r="D11" s="43">
        <f t="shared" si="0"/>
        <v>0</v>
      </c>
      <c r="E11" s="91"/>
      <c r="F11" s="91"/>
      <c r="G11" s="91"/>
      <c r="H11" s="91"/>
      <c r="I11" s="91"/>
      <c r="J11" s="91"/>
      <c r="K11" s="91"/>
      <c r="L11" s="91"/>
      <c r="M11" s="91"/>
    </row>
    <row r="12" spans="1:13" s="3" customFormat="1" ht="13.5" customHeight="1">
      <c r="A12" s="14" t="s">
        <v>83</v>
      </c>
      <c r="B12" s="6" t="s">
        <v>84</v>
      </c>
      <c r="C12" s="47"/>
      <c r="D12" s="43">
        <f t="shared" si="0"/>
        <v>0</v>
      </c>
      <c r="E12" s="91"/>
      <c r="F12" s="91"/>
      <c r="G12" s="91"/>
      <c r="H12" s="91"/>
      <c r="I12" s="91"/>
      <c r="J12" s="91"/>
      <c r="K12" s="91"/>
      <c r="L12" s="91"/>
      <c r="M12" s="91"/>
    </row>
    <row r="13" spans="1:13" s="3" customFormat="1" ht="13.5" customHeight="1">
      <c r="A13" s="14" t="s">
        <v>85</v>
      </c>
      <c r="B13" s="6" t="s">
        <v>86</v>
      </c>
      <c r="C13" s="47"/>
      <c r="D13" s="43">
        <f t="shared" si="0"/>
        <v>0</v>
      </c>
      <c r="E13" s="91"/>
      <c r="F13" s="91"/>
      <c r="G13" s="91"/>
      <c r="H13" s="91"/>
      <c r="I13" s="91"/>
      <c r="J13" s="91"/>
      <c r="K13" s="91"/>
      <c r="L13" s="91"/>
      <c r="M13" s="91"/>
    </row>
    <row r="14" spans="1:13" s="3" customFormat="1" ht="13.5" customHeight="1">
      <c r="A14" s="14" t="s">
        <v>87</v>
      </c>
      <c r="B14" s="6" t="s">
        <v>88</v>
      </c>
      <c r="C14" s="47"/>
      <c r="D14" s="43">
        <f t="shared" si="0"/>
        <v>0</v>
      </c>
      <c r="E14" s="91"/>
      <c r="F14" s="91"/>
      <c r="G14" s="91"/>
      <c r="H14" s="91"/>
      <c r="I14" s="91"/>
      <c r="J14" s="91"/>
      <c r="K14" s="91"/>
      <c r="L14" s="91"/>
      <c r="M14" s="91"/>
    </row>
    <row r="15" spans="1:13" s="3" customFormat="1" ht="13.5" customHeight="1">
      <c r="A15" s="14" t="s">
        <v>89</v>
      </c>
      <c r="B15" s="6" t="s">
        <v>90</v>
      </c>
      <c r="C15" s="47"/>
      <c r="D15" s="43">
        <f t="shared" si="0"/>
        <v>0</v>
      </c>
      <c r="E15" s="91"/>
      <c r="F15" s="91"/>
      <c r="G15" s="91"/>
      <c r="H15" s="91"/>
      <c r="I15" s="91"/>
      <c r="J15" s="91"/>
      <c r="K15" s="91"/>
      <c r="L15" s="91"/>
      <c r="M15" s="91"/>
    </row>
    <row r="16" spans="1:13" s="3" customFormat="1" ht="13.5" customHeight="1">
      <c r="A16" s="14" t="s">
        <v>5</v>
      </c>
      <c r="B16" s="6" t="s">
        <v>91</v>
      </c>
      <c r="C16" s="43">
        <f>C17+C18+C19+C20+C21+C22+C23+C24</f>
        <v>0</v>
      </c>
      <c r="D16" s="43">
        <f t="shared" si="0"/>
        <v>0</v>
      </c>
      <c r="E16" s="91"/>
      <c r="F16" s="91"/>
      <c r="G16" s="91"/>
      <c r="H16" s="91"/>
      <c r="I16" s="91"/>
      <c r="J16" s="91"/>
      <c r="K16" s="91"/>
      <c r="L16" s="91"/>
      <c r="M16" s="91"/>
    </row>
    <row r="17" spans="1:13" s="3" customFormat="1" ht="13.5" customHeight="1">
      <c r="A17" s="14" t="s">
        <v>92</v>
      </c>
      <c r="B17" s="6" t="s">
        <v>93</v>
      </c>
      <c r="C17" s="47"/>
      <c r="D17" s="43">
        <f t="shared" si="0"/>
        <v>0</v>
      </c>
      <c r="E17" s="91"/>
      <c r="F17" s="91"/>
      <c r="G17" s="91"/>
      <c r="H17" s="91"/>
      <c r="I17" s="91"/>
      <c r="J17" s="91"/>
      <c r="K17" s="91"/>
      <c r="L17" s="91"/>
      <c r="M17" s="91"/>
    </row>
    <row r="18" spans="1:13" s="3" customFormat="1" ht="13.5" customHeight="1">
      <c r="A18" s="14" t="s">
        <v>94</v>
      </c>
      <c r="B18" s="6" t="s">
        <v>95</v>
      </c>
      <c r="C18" s="47"/>
      <c r="D18" s="43">
        <f t="shared" si="0"/>
        <v>0</v>
      </c>
      <c r="E18" s="91"/>
      <c r="F18" s="91"/>
      <c r="G18" s="91"/>
      <c r="H18" s="91"/>
      <c r="I18" s="91"/>
      <c r="J18" s="91"/>
      <c r="K18" s="91"/>
      <c r="L18" s="91"/>
      <c r="M18" s="91"/>
    </row>
    <row r="19" spans="1:13" s="3" customFormat="1" ht="13.5" customHeight="1">
      <c r="A19" s="14" t="s">
        <v>96</v>
      </c>
      <c r="B19" s="6" t="s">
        <v>97</v>
      </c>
      <c r="C19" s="47"/>
      <c r="D19" s="43">
        <f t="shared" si="0"/>
        <v>0</v>
      </c>
      <c r="E19" s="91"/>
      <c r="F19" s="91"/>
      <c r="G19" s="91"/>
      <c r="H19" s="91"/>
      <c r="I19" s="91"/>
      <c r="J19" s="91"/>
      <c r="K19" s="91"/>
      <c r="L19" s="91"/>
      <c r="M19" s="91"/>
    </row>
    <row r="20" spans="1:13" s="3" customFormat="1" ht="13.5" customHeight="1">
      <c r="A20" s="14" t="s">
        <v>98</v>
      </c>
      <c r="B20" s="6" t="s">
        <v>99</v>
      </c>
      <c r="C20" s="47"/>
      <c r="D20" s="43">
        <f t="shared" si="0"/>
        <v>0</v>
      </c>
      <c r="E20" s="91"/>
      <c r="F20" s="91"/>
      <c r="G20" s="91"/>
      <c r="H20" s="91"/>
      <c r="I20" s="91"/>
      <c r="J20" s="91"/>
      <c r="K20" s="91"/>
      <c r="L20" s="91"/>
      <c r="M20" s="91"/>
    </row>
    <row r="21" spans="1:13" s="3" customFormat="1" ht="13.5" customHeight="1">
      <c r="A21" s="14" t="s">
        <v>100</v>
      </c>
      <c r="B21" s="6" t="s">
        <v>101</v>
      </c>
      <c r="C21" s="47"/>
      <c r="D21" s="43">
        <f t="shared" si="0"/>
        <v>0</v>
      </c>
      <c r="E21" s="91"/>
      <c r="F21" s="91"/>
      <c r="G21" s="91"/>
      <c r="H21" s="91"/>
      <c r="I21" s="91"/>
      <c r="J21" s="91"/>
      <c r="K21" s="91"/>
      <c r="L21" s="91"/>
      <c r="M21" s="91"/>
    </row>
    <row r="22" spans="1:13" s="3" customFormat="1" ht="13.5" customHeight="1">
      <c r="A22" s="14" t="s">
        <v>102</v>
      </c>
      <c r="B22" s="6" t="s">
        <v>103</v>
      </c>
      <c r="C22" s="47"/>
      <c r="D22" s="43">
        <f t="shared" si="0"/>
        <v>0</v>
      </c>
      <c r="E22" s="91"/>
      <c r="F22" s="91"/>
      <c r="G22" s="91"/>
      <c r="H22" s="91"/>
      <c r="I22" s="91"/>
      <c r="J22" s="91"/>
      <c r="K22" s="91"/>
      <c r="L22" s="91"/>
      <c r="M22" s="91"/>
    </row>
    <row r="23" spans="1:13" s="3" customFormat="1" ht="13.5" customHeight="1">
      <c r="A23" s="14" t="s">
        <v>104</v>
      </c>
      <c r="B23" s="6" t="s">
        <v>105</v>
      </c>
      <c r="C23" s="47"/>
      <c r="D23" s="43">
        <f t="shared" si="0"/>
        <v>0</v>
      </c>
      <c r="E23" s="91" t="s">
        <v>8</v>
      </c>
      <c r="F23" s="91"/>
      <c r="G23" s="91"/>
      <c r="H23" s="91"/>
      <c r="I23" s="91"/>
      <c r="J23" s="91"/>
      <c r="K23" s="91"/>
      <c r="L23" s="91"/>
      <c r="M23" s="91"/>
    </row>
    <row r="24" spans="1:13" s="3" customFormat="1" ht="13.5" customHeight="1">
      <c r="A24" s="14" t="s">
        <v>106</v>
      </c>
      <c r="B24" s="6" t="s">
        <v>107</v>
      </c>
      <c r="C24" s="47"/>
      <c r="D24" s="43">
        <f t="shared" si="0"/>
        <v>0</v>
      </c>
      <c r="E24" s="91"/>
      <c r="F24" s="91"/>
      <c r="G24" s="91"/>
      <c r="H24" s="91"/>
      <c r="I24" s="91"/>
      <c r="J24" s="91"/>
      <c r="K24" s="91"/>
      <c r="L24" s="91"/>
      <c r="M24" s="91"/>
    </row>
    <row r="25" spans="1:13" s="3" customFormat="1" ht="13.5" customHeight="1">
      <c r="A25" s="14" t="s">
        <v>6</v>
      </c>
      <c r="B25" s="6" t="s">
        <v>108</v>
      </c>
      <c r="C25" s="43">
        <f>C26+C27+C28+C29</f>
        <v>0</v>
      </c>
      <c r="D25" s="43">
        <f t="shared" si="0"/>
        <v>0</v>
      </c>
      <c r="E25" s="91"/>
      <c r="F25" s="91"/>
      <c r="G25" s="91"/>
      <c r="H25" s="91"/>
      <c r="I25" s="91"/>
      <c r="J25" s="91"/>
      <c r="K25" s="91"/>
      <c r="L25" s="91"/>
      <c r="M25" s="91"/>
    </row>
    <row r="26" spans="1:13" s="3" customFormat="1" ht="13.5" customHeight="1">
      <c r="A26" s="14" t="s">
        <v>109</v>
      </c>
      <c r="B26" s="6" t="s">
        <v>110</v>
      </c>
      <c r="C26" s="47"/>
      <c r="D26" s="43">
        <f t="shared" si="0"/>
        <v>0</v>
      </c>
      <c r="E26" s="91"/>
      <c r="F26" s="91"/>
      <c r="G26" s="91"/>
      <c r="H26" s="91"/>
      <c r="I26" s="91"/>
      <c r="J26" s="91"/>
      <c r="K26" s="91"/>
      <c r="L26" s="91"/>
      <c r="M26" s="91"/>
    </row>
    <row r="27" spans="1:13" s="3" customFormat="1" ht="13.5" customHeight="1">
      <c r="A27" s="14" t="s">
        <v>111</v>
      </c>
      <c r="B27" s="6" t="s">
        <v>112</v>
      </c>
      <c r="C27" s="47"/>
      <c r="D27" s="43">
        <f t="shared" si="0"/>
        <v>0</v>
      </c>
      <c r="E27" s="91"/>
      <c r="F27" s="91"/>
      <c r="G27" s="91"/>
      <c r="H27" s="91"/>
      <c r="I27" s="91"/>
      <c r="J27" s="91"/>
      <c r="K27" s="91"/>
      <c r="L27" s="91"/>
      <c r="M27" s="91"/>
    </row>
    <row r="28" spans="1:13" s="3" customFormat="1" ht="13.5" customHeight="1">
      <c r="A28" s="14" t="s">
        <v>113</v>
      </c>
      <c r="B28" s="6" t="s">
        <v>114</v>
      </c>
      <c r="C28" s="47"/>
      <c r="D28" s="43">
        <f t="shared" si="0"/>
        <v>0</v>
      </c>
      <c r="E28" s="91"/>
      <c r="F28" s="91"/>
      <c r="G28" s="91"/>
      <c r="H28" s="91"/>
      <c r="I28" s="91"/>
      <c r="J28" s="91"/>
      <c r="K28" s="91"/>
      <c r="L28" s="91"/>
      <c r="M28" s="91"/>
    </row>
    <row r="29" spans="1:13" s="3" customFormat="1" ht="13.5" customHeight="1">
      <c r="A29" s="14" t="s">
        <v>115</v>
      </c>
      <c r="B29" s="6" t="s">
        <v>116</v>
      </c>
      <c r="C29" s="47"/>
      <c r="D29" s="43">
        <f t="shared" si="0"/>
        <v>0</v>
      </c>
      <c r="E29" s="91"/>
      <c r="F29" s="91"/>
      <c r="G29" s="91"/>
      <c r="H29" s="91"/>
      <c r="I29" s="91"/>
      <c r="J29" s="91"/>
      <c r="K29" s="91"/>
      <c r="L29" s="91"/>
      <c r="M29" s="91"/>
    </row>
    <row r="30" spans="1:13" s="3" customFormat="1" ht="13.5" customHeight="1">
      <c r="A30" s="14" t="s">
        <v>117</v>
      </c>
      <c r="B30" s="6" t="s">
        <v>118</v>
      </c>
      <c r="C30" s="43">
        <f>C31+C32+C33+C34+C35+C36+C37+C38+C39</f>
        <v>0</v>
      </c>
      <c r="D30" s="43">
        <f t="shared" si="0"/>
        <v>0</v>
      </c>
      <c r="E30" s="91"/>
      <c r="F30" s="91"/>
      <c r="G30" s="91"/>
      <c r="H30" s="91"/>
      <c r="I30" s="91"/>
      <c r="J30" s="91"/>
      <c r="K30" s="91"/>
      <c r="L30" s="91"/>
      <c r="M30" s="91"/>
    </row>
    <row r="31" spans="1:13" s="3" customFormat="1" ht="13.5" customHeight="1">
      <c r="A31" s="14" t="s">
        <v>119</v>
      </c>
      <c r="B31" s="6" t="s">
        <v>120</v>
      </c>
      <c r="C31" s="47"/>
      <c r="D31" s="43">
        <f t="shared" si="0"/>
        <v>0</v>
      </c>
      <c r="E31" s="91"/>
      <c r="F31" s="91"/>
      <c r="G31" s="91"/>
      <c r="H31" s="91"/>
      <c r="I31" s="91"/>
      <c r="J31" s="91"/>
      <c r="K31" s="91"/>
      <c r="L31" s="91"/>
      <c r="M31" s="91"/>
    </row>
    <row r="32" spans="1:13" s="3" customFormat="1" ht="13.5" customHeight="1">
      <c r="A32" s="14" t="s">
        <v>121</v>
      </c>
      <c r="B32" s="6" t="s">
        <v>122</v>
      </c>
      <c r="C32" s="47"/>
      <c r="D32" s="43">
        <f t="shared" si="0"/>
        <v>0</v>
      </c>
      <c r="E32" s="91"/>
      <c r="F32" s="91"/>
      <c r="G32" s="91"/>
      <c r="H32" s="91"/>
      <c r="I32" s="91"/>
      <c r="J32" s="91"/>
      <c r="K32" s="91"/>
      <c r="L32" s="91"/>
      <c r="M32" s="91"/>
    </row>
    <row r="33" spans="1:13" s="3" customFormat="1" ht="13.5" customHeight="1">
      <c r="A33" s="14" t="s">
        <v>123</v>
      </c>
      <c r="B33" s="6" t="s">
        <v>124</v>
      </c>
      <c r="C33" s="47"/>
      <c r="D33" s="43">
        <f t="shared" si="0"/>
        <v>0</v>
      </c>
      <c r="E33" s="91"/>
      <c r="F33" s="91"/>
      <c r="G33" s="91"/>
      <c r="H33" s="91"/>
      <c r="I33" s="91"/>
      <c r="J33" s="91"/>
      <c r="K33" s="91"/>
      <c r="L33" s="91"/>
      <c r="M33" s="91"/>
    </row>
    <row r="34" spans="1:13" s="3" customFormat="1" ht="13.5" customHeight="1">
      <c r="A34" s="14" t="s">
        <v>125</v>
      </c>
      <c r="B34" s="6" t="s">
        <v>126</v>
      </c>
      <c r="C34" s="47"/>
      <c r="D34" s="43">
        <f t="shared" si="0"/>
        <v>0</v>
      </c>
      <c r="E34" s="91"/>
      <c r="F34" s="91"/>
      <c r="G34" s="91"/>
      <c r="H34" s="91"/>
      <c r="I34" s="91"/>
      <c r="J34" s="91"/>
      <c r="K34" s="91"/>
      <c r="L34" s="91"/>
      <c r="M34" s="91"/>
    </row>
    <row r="35" spans="1:13" s="3" customFormat="1" ht="13.5" customHeight="1">
      <c r="A35" s="14" t="s">
        <v>125</v>
      </c>
      <c r="B35" s="6" t="s">
        <v>127</v>
      </c>
      <c r="C35" s="47"/>
      <c r="D35" s="43">
        <f t="shared" si="0"/>
        <v>0</v>
      </c>
      <c r="E35" s="91"/>
      <c r="F35" s="91"/>
      <c r="G35" s="91"/>
      <c r="H35" s="91"/>
      <c r="I35" s="91"/>
      <c r="J35" s="91"/>
      <c r="K35" s="91"/>
      <c r="L35" s="91"/>
      <c r="M35" s="91"/>
    </row>
    <row r="36" spans="1:13" s="3" customFormat="1" ht="13.5" customHeight="1">
      <c r="A36" s="14" t="s">
        <v>128</v>
      </c>
      <c r="B36" s="6" t="s">
        <v>129</v>
      </c>
      <c r="C36" s="47"/>
      <c r="D36" s="43">
        <f t="shared" si="0"/>
        <v>0</v>
      </c>
      <c r="E36" s="91"/>
      <c r="F36" s="91"/>
      <c r="G36" s="91"/>
      <c r="H36" s="91"/>
      <c r="I36" s="91"/>
      <c r="J36" s="91"/>
      <c r="K36" s="91"/>
      <c r="L36" s="91"/>
      <c r="M36" s="91"/>
    </row>
    <row r="37" spans="1:13" s="3" customFormat="1" ht="13.5" customHeight="1">
      <c r="A37" s="14" t="s">
        <v>128</v>
      </c>
      <c r="B37" s="6" t="s">
        <v>130</v>
      </c>
      <c r="C37" s="47"/>
      <c r="D37" s="43">
        <f t="shared" si="0"/>
        <v>0</v>
      </c>
      <c r="E37" s="91"/>
      <c r="F37" s="91"/>
      <c r="G37" s="91"/>
      <c r="H37" s="91"/>
      <c r="I37" s="91"/>
      <c r="J37" s="91"/>
      <c r="K37" s="91"/>
      <c r="L37" s="91"/>
      <c r="M37" s="91"/>
    </row>
    <row r="38" spans="1:13" s="3" customFormat="1" ht="13.5" customHeight="1">
      <c r="A38" s="14" t="s">
        <v>131</v>
      </c>
      <c r="B38" s="6" t="s">
        <v>132</v>
      </c>
      <c r="C38" s="47"/>
      <c r="D38" s="43">
        <f t="shared" si="0"/>
        <v>0</v>
      </c>
      <c r="E38" s="91"/>
      <c r="F38" s="91"/>
      <c r="G38" s="91"/>
      <c r="H38" s="91"/>
      <c r="I38" s="91"/>
      <c r="J38" s="91"/>
      <c r="K38" s="91"/>
      <c r="L38" s="91"/>
      <c r="M38" s="91"/>
    </row>
    <row r="39" spans="1:13" s="3" customFormat="1" ht="13.5" customHeight="1">
      <c r="A39" s="14" t="s">
        <v>133</v>
      </c>
      <c r="B39" s="6" t="s">
        <v>134</v>
      </c>
      <c r="C39" s="47"/>
      <c r="D39" s="43">
        <f t="shared" si="0"/>
        <v>0</v>
      </c>
      <c r="E39" s="91"/>
      <c r="F39" s="91"/>
      <c r="G39" s="91"/>
      <c r="H39" s="91"/>
      <c r="I39" s="91"/>
      <c r="J39" s="91"/>
      <c r="K39" s="91"/>
      <c r="L39" s="91"/>
      <c r="M39" s="91"/>
    </row>
    <row r="40" spans="1:13" s="3" customFormat="1" ht="13.5" customHeight="1">
      <c r="A40" s="14" t="s">
        <v>7</v>
      </c>
      <c r="B40" s="6" t="s">
        <v>135</v>
      </c>
      <c r="C40" s="43">
        <f>C41+C42+C43+C44+C45+C46+C47</f>
        <v>0</v>
      </c>
      <c r="D40" s="43">
        <f t="shared" si="0"/>
        <v>0</v>
      </c>
      <c r="E40" s="91"/>
      <c r="F40" s="91"/>
      <c r="G40" s="91"/>
      <c r="H40" s="91"/>
      <c r="I40" s="91"/>
      <c r="J40" s="91"/>
      <c r="K40" s="91"/>
      <c r="L40" s="91"/>
      <c r="M40" s="91"/>
    </row>
    <row r="41" spans="1:13" s="3" customFormat="1" ht="13.5" customHeight="1">
      <c r="A41" s="14" t="s">
        <v>136</v>
      </c>
      <c r="B41" s="6" t="s">
        <v>137</v>
      </c>
      <c r="C41" s="47"/>
      <c r="D41" s="43">
        <f t="shared" si="0"/>
        <v>0</v>
      </c>
      <c r="E41" s="91"/>
      <c r="F41" s="91"/>
      <c r="G41" s="91"/>
      <c r="H41" s="91"/>
      <c r="I41" s="91"/>
      <c r="J41" s="91"/>
      <c r="K41" s="91"/>
      <c r="L41" s="91"/>
      <c r="M41" s="91"/>
    </row>
    <row r="42" spans="1:13" s="3" customFormat="1" ht="13.5" customHeight="1">
      <c r="A42" s="14" t="s">
        <v>138</v>
      </c>
      <c r="B42" s="6" t="s">
        <v>139</v>
      </c>
      <c r="C42" s="47"/>
      <c r="D42" s="43">
        <f t="shared" si="0"/>
        <v>0</v>
      </c>
      <c r="E42" s="91"/>
      <c r="F42" s="91"/>
      <c r="G42" s="91"/>
      <c r="H42" s="91"/>
      <c r="I42" s="91"/>
      <c r="J42" s="91"/>
      <c r="K42" s="91"/>
      <c r="L42" s="91"/>
      <c r="M42" s="91"/>
    </row>
    <row r="43" spans="1:13" s="3" customFormat="1" ht="13.5" customHeight="1">
      <c r="A43" s="14" t="s">
        <v>140</v>
      </c>
      <c r="B43" s="6" t="s">
        <v>141</v>
      </c>
      <c r="C43" s="47"/>
      <c r="D43" s="43">
        <f t="shared" si="0"/>
        <v>0</v>
      </c>
      <c r="E43" s="91"/>
      <c r="F43" s="91"/>
      <c r="G43" s="91"/>
      <c r="H43" s="91"/>
      <c r="I43" s="91"/>
      <c r="J43" s="91"/>
      <c r="K43" s="91"/>
      <c r="L43" s="91"/>
      <c r="M43" s="91"/>
    </row>
    <row r="44" spans="1:13" s="3" customFormat="1" ht="13.5" customHeight="1">
      <c r="A44" s="14" t="s">
        <v>142</v>
      </c>
      <c r="B44" s="6" t="s">
        <v>143</v>
      </c>
      <c r="C44" s="47"/>
      <c r="D44" s="43">
        <f t="shared" si="0"/>
        <v>0</v>
      </c>
      <c r="E44" s="91"/>
      <c r="F44" s="91"/>
      <c r="G44" s="91"/>
      <c r="H44" s="91"/>
      <c r="I44" s="91"/>
      <c r="J44" s="91"/>
      <c r="K44" s="91"/>
      <c r="L44" s="91"/>
      <c r="M44" s="91"/>
    </row>
    <row r="45" spans="1:13" s="3" customFormat="1" ht="13.5" customHeight="1">
      <c r="A45" s="14" t="s">
        <v>144</v>
      </c>
      <c r="B45" s="6" t="s">
        <v>145</v>
      </c>
      <c r="C45" s="47"/>
      <c r="D45" s="43">
        <f t="shared" si="0"/>
        <v>0</v>
      </c>
      <c r="E45" s="91"/>
      <c r="F45" s="91"/>
      <c r="G45" s="91"/>
      <c r="H45" s="91"/>
      <c r="I45" s="91"/>
      <c r="J45" s="91"/>
      <c r="K45" s="91"/>
      <c r="L45" s="91"/>
      <c r="M45" s="91"/>
    </row>
    <row r="46" spans="1:13" s="3" customFormat="1" ht="13.5" customHeight="1">
      <c r="A46" s="14" t="s">
        <v>146</v>
      </c>
      <c r="B46" s="6" t="s">
        <v>147</v>
      </c>
      <c r="C46" s="47"/>
      <c r="D46" s="43">
        <f t="shared" si="0"/>
        <v>0</v>
      </c>
      <c r="E46" s="91"/>
      <c r="F46" s="91"/>
      <c r="G46" s="91"/>
      <c r="H46" s="91"/>
      <c r="I46" s="91"/>
      <c r="J46" s="91"/>
      <c r="K46" s="91"/>
      <c r="L46" s="91"/>
      <c r="M46" s="91"/>
    </row>
    <row r="47" spans="1:13" s="3" customFormat="1" ht="13.5" customHeight="1">
      <c r="A47" s="14" t="s">
        <v>148</v>
      </c>
      <c r="B47" s="6" t="s">
        <v>149</v>
      </c>
      <c r="C47" s="47"/>
      <c r="D47" s="43">
        <f t="shared" si="0"/>
        <v>0</v>
      </c>
      <c r="E47" s="91"/>
      <c r="F47" s="91"/>
      <c r="G47" s="91"/>
      <c r="H47" s="91"/>
      <c r="I47" s="91"/>
      <c r="J47" s="91"/>
      <c r="K47" s="91"/>
      <c r="L47" s="91"/>
      <c r="M47" s="91"/>
    </row>
    <row r="48" spans="1:13" s="4" customFormat="1" ht="13.5" customHeight="1">
      <c r="A48" s="11" t="s">
        <v>267</v>
      </c>
      <c r="B48" s="10" t="s">
        <v>150</v>
      </c>
      <c r="C48" s="47"/>
      <c r="D48" s="42">
        <f t="shared" si="0"/>
        <v>0</v>
      </c>
      <c r="E48" s="92"/>
      <c r="F48" s="92"/>
      <c r="G48" s="92"/>
      <c r="H48" s="92"/>
      <c r="I48" s="92"/>
      <c r="J48" s="92"/>
      <c r="K48" s="92"/>
      <c r="L48" s="92"/>
      <c r="M48" s="92"/>
    </row>
    <row r="49" spans="1:13" s="4" customFormat="1" ht="13.5" customHeight="1">
      <c r="A49" s="11"/>
      <c r="B49" s="10" t="s">
        <v>151</v>
      </c>
      <c r="C49" s="42">
        <f>C50+C57+C65+C66+C67+C68+C74+C75+C76</f>
        <v>0</v>
      </c>
      <c r="D49" s="42">
        <f t="shared" si="0"/>
        <v>0</v>
      </c>
      <c r="E49" s="92"/>
      <c r="F49" s="92"/>
      <c r="G49" s="92"/>
      <c r="H49" s="92"/>
      <c r="I49" s="92"/>
      <c r="J49" s="92"/>
      <c r="K49" s="92"/>
      <c r="L49" s="92"/>
      <c r="M49" s="92"/>
    </row>
    <row r="50" spans="1:13" s="3" customFormat="1" ht="13.5" customHeight="1">
      <c r="A50" s="14" t="s">
        <v>152</v>
      </c>
      <c r="B50" s="6" t="s">
        <v>153</v>
      </c>
      <c r="C50" s="43">
        <f>C51+C52+C53+C54+C55+C56</f>
        <v>0</v>
      </c>
      <c r="D50" s="43">
        <f t="shared" si="0"/>
        <v>0</v>
      </c>
      <c r="E50" s="91"/>
      <c r="F50" s="91"/>
      <c r="G50" s="91"/>
      <c r="H50" s="91"/>
      <c r="I50" s="91"/>
      <c r="J50" s="91"/>
      <c r="K50" s="91"/>
      <c r="L50" s="91"/>
      <c r="M50" s="91"/>
    </row>
    <row r="51" spans="1:13" s="3" customFormat="1" ht="13.5" customHeight="1">
      <c r="A51" s="14" t="s">
        <v>268</v>
      </c>
      <c r="B51" s="6" t="s">
        <v>154</v>
      </c>
      <c r="C51" s="47"/>
      <c r="D51" s="43">
        <f t="shared" si="0"/>
        <v>0</v>
      </c>
      <c r="E51" s="91"/>
      <c r="F51" s="91"/>
      <c r="G51" s="91"/>
      <c r="H51" s="91"/>
      <c r="I51" s="91"/>
      <c r="J51" s="91"/>
      <c r="K51" s="91"/>
      <c r="L51" s="91"/>
      <c r="M51" s="91"/>
    </row>
    <row r="52" spans="1:13" s="3" customFormat="1" ht="13.5" customHeight="1">
      <c r="A52" s="14" t="s">
        <v>269</v>
      </c>
      <c r="B52" s="6" t="s">
        <v>155</v>
      </c>
      <c r="C52" s="47"/>
      <c r="D52" s="43">
        <f t="shared" si="0"/>
        <v>0</v>
      </c>
      <c r="E52" s="91"/>
      <c r="F52" s="91"/>
      <c r="G52" s="91"/>
      <c r="H52" s="91"/>
      <c r="I52" s="91"/>
      <c r="J52" s="91"/>
      <c r="K52" s="91"/>
      <c r="L52" s="91"/>
      <c r="M52" s="91"/>
    </row>
    <row r="53" spans="1:13" s="3" customFormat="1" ht="13.5" customHeight="1">
      <c r="A53" s="14" t="s">
        <v>270</v>
      </c>
      <c r="B53" s="6" t="s">
        <v>156</v>
      </c>
      <c r="C53" s="47"/>
      <c r="D53" s="43">
        <f t="shared" si="0"/>
        <v>0</v>
      </c>
      <c r="E53" s="91"/>
      <c r="F53" s="91"/>
      <c r="G53" s="91"/>
      <c r="H53" s="91"/>
      <c r="I53" s="91"/>
      <c r="J53" s="91"/>
      <c r="K53" s="91"/>
      <c r="L53" s="91"/>
      <c r="M53" s="91"/>
    </row>
    <row r="54" spans="1:13" s="3" customFormat="1" ht="13.5" customHeight="1">
      <c r="A54" s="14" t="s">
        <v>271</v>
      </c>
      <c r="B54" s="6" t="s">
        <v>157</v>
      </c>
      <c r="C54" s="47"/>
      <c r="D54" s="43">
        <f t="shared" si="0"/>
        <v>0</v>
      </c>
      <c r="E54" s="91"/>
      <c r="F54" s="91"/>
      <c r="G54" s="91"/>
      <c r="H54" s="91"/>
      <c r="I54" s="91"/>
      <c r="J54" s="91"/>
      <c r="K54" s="91"/>
      <c r="L54" s="91"/>
      <c r="M54" s="91"/>
    </row>
    <row r="55" spans="1:13" s="3" customFormat="1" ht="13.5" customHeight="1">
      <c r="A55" s="14" t="s">
        <v>272</v>
      </c>
      <c r="B55" s="6" t="s">
        <v>158</v>
      </c>
      <c r="C55" s="47"/>
      <c r="D55" s="43">
        <f t="shared" si="0"/>
        <v>0</v>
      </c>
      <c r="E55" s="91"/>
      <c r="F55" s="91"/>
      <c r="G55" s="91"/>
      <c r="H55" s="91"/>
      <c r="I55" s="91"/>
      <c r="J55" s="91"/>
      <c r="K55" s="91"/>
      <c r="L55" s="91"/>
      <c r="M55" s="91"/>
    </row>
    <row r="56" spans="1:13" s="3" customFormat="1" ht="13.5" customHeight="1">
      <c r="A56" s="14" t="s">
        <v>273</v>
      </c>
      <c r="B56" s="6" t="s">
        <v>159</v>
      </c>
      <c r="C56" s="47"/>
      <c r="D56" s="43">
        <f t="shared" si="0"/>
        <v>0</v>
      </c>
      <c r="E56" s="91"/>
      <c r="F56" s="91"/>
      <c r="G56" s="91"/>
      <c r="H56" s="91"/>
      <c r="I56" s="91"/>
      <c r="J56" s="91"/>
      <c r="K56" s="91"/>
      <c r="L56" s="91"/>
      <c r="M56" s="91"/>
    </row>
    <row r="57" spans="1:13" s="3" customFormat="1" ht="13.5" customHeight="1">
      <c r="A57" s="14" t="s">
        <v>274</v>
      </c>
      <c r="B57" s="6" t="s">
        <v>160</v>
      </c>
      <c r="C57" s="43">
        <f>C58+C59+C60++C62+C63+C64</f>
        <v>0</v>
      </c>
      <c r="D57" s="43">
        <f t="shared" si="0"/>
        <v>0</v>
      </c>
      <c r="E57" s="91"/>
      <c r="F57" s="91"/>
      <c r="G57" s="91"/>
      <c r="H57" s="91"/>
      <c r="I57" s="91"/>
      <c r="J57" s="91"/>
      <c r="K57" s="91"/>
      <c r="L57" s="91"/>
      <c r="M57" s="91"/>
    </row>
    <row r="58" spans="1:13" s="3" customFormat="1" ht="13.5" customHeight="1">
      <c r="A58" s="14" t="s">
        <v>161</v>
      </c>
      <c r="B58" s="6" t="s">
        <v>162</v>
      </c>
      <c r="C58" s="47"/>
      <c r="D58" s="43">
        <f t="shared" si="0"/>
        <v>0</v>
      </c>
      <c r="E58" s="91"/>
      <c r="F58" s="91"/>
      <c r="G58" s="91"/>
      <c r="H58" s="91"/>
      <c r="I58" s="91"/>
      <c r="J58" s="91"/>
      <c r="K58" s="91"/>
      <c r="L58" s="91"/>
      <c r="M58" s="91"/>
    </row>
    <row r="59" spans="1:13" s="3" customFormat="1" ht="13.5" customHeight="1">
      <c r="A59" s="14" t="s">
        <v>163</v>
      </c>
      <c r="B59" s="6" t="s">
        <v>164</v>
      </c>
      <c r="C59" s="47"/>
      <c r="D59" s="43">
        <f t="shared" si="0"/>
        <v>0</v>
      </c>
      <c r="E59" s="91"/>
      <c r="F59" s="91"/>
      <c r="G59" s="91"/>
      <c r="H59" s="91"/>
      <c r="I59" s="91"/>
      <c r="J59" s="91"/>
      <c r="K59" s="91"/>
      <c r="L59" s="91"/>
      <c r="M59" s="91"/>
    </row>
    <row r="60" spans="1:13" s="3" customFormat="1" ht="13.5" customHeight="1">
      <c r="A60" s="14" t="s">
        <v>165</v>
      </c>
      <c r="B60" s="6" t="s">
        <v>166</v>
      </c>
      <c r="C60" s="47"/>
      <c r="D60" s="43">
        <f t="shared" si="0"/>
        <v>0</v>
      </c>
      <c r="E60" s="91"/>
      <c r="F60" s="91"/>
      <c r="G60" s="91"/>
      <c r="H60" s="91"/>
      <c r="I60" s="91"/>
      <c r="J60" s="91"/>
      <c r="K60" s="91"/>
      <c r="L60" s="91"/>
      <c r="M60" s="91"/>
    </row>
    <row r="61" spans="1:13" s="3" customFormat="1" ht="13.5" customHeight="1">
      <c r="A61" s="14" t="s">
        <v>167</v>
      </c>
      <c r="B61" s="6" t="s">
        <v>168</v>
      </c>
      <c r="C61" s="47"/>
      <c r="D61" s="43">
        <f t="shared" si="0"/>
        <v>0</v>
      </c>
      <c r="E61" s="91"/>
      <c r="F61" s="91"/>
      <c r="G61" s="91"/>
      <c r="H61" s="91"/>
      <c r="I61" s="91"/>
      <c r="J61" s="91"/>
      <c r="K61" s="91"/>
      <c r="L61" s="91"/>
      <c r="M61" s="91"/>
    </row>
    <row r="62" spans="1:13" s="3" customFormat="1" ht="13.5" customHeight="1">
      <c r="A62" s="14" t="s">
        <v>169</v>
      </c>
      <c r="B62" s="6" t="s">
        <v>170</v>
      </c>
      <c r="C62" s="47"/>
      <c r="D62" s="43">
        <f t="shared" si="0"/>
        <v>0</v>
      </c>
      <c r="E62" s="91"/>
      <c r="F62" s="91"/>
      <c r="G62" s="91"/>
      <c r="H62" s="91"/>
      <c r="I62" s="91"/>
      <c r="J62" s="91"/>
      <c r="K62" s="91"/>
      <c r="L62" s="91"/>
      <c r="M62" s="91"/>
    </row>
    <row r="63" spans="1:13" s="3" customFormat="1" ht="13.5" customHeight="1">
      <c r="A63" s="14" t="s">
        <v>171</v>
      </c>
      <c r="B63" s="6" t="s">
        <v>172</v>
      </c>
      <c r="C63" s="47"/>
      <c r="D63" s="43">
        <f t="shared" si="0"/>
        <v>0</v>
      </c>
      <c r="E63" s="91"/>
      <c r="F63" s="91"/>
      <c r="G63" s="91"/>
      <c r="H63" s="91"/>
      <c r="I63" s="91"/>
      <c r="J63" s="91"/>
      <c r="K63" s="91"/>
      <c r="L63" s="91"/>
      <c r="M63" s="91"/>
    </row>
    <row r="64" spans="1:13" s="3" customFormat="1" ht="13.5" customHeight="1">
      <c r="A64" s="14" t="s">
        <v>173</v>
      </c>
      <c r="B64" s="6" t="s">
        <v>174</v>
      </c>
      <c r="C64" s="47"/>
      <c r="D64" s="43">
        <f t="shared" si="0"/>
        <v>0</v>
      </c>
      <c r="E64" s="91"/>
      <c r="F64" s="91"/>
      <c r="G64" s="91"/>
      <c r="H64" s="91"/>
      <c r="I64" s="91"/>
      <c r="J64" s="91"/>
      <c r="K64" s="91"/>
      <c r="L64" s="91"/>
      <c r="M64" s="91"/>
    </row>
    <row r="65" spans="1:13" s="3" customFormat="1" ht="13.5" customHeight="1">
      <c r="A65" s="14" t="s">
        <v>275</v>
      </c>
      <c r="B65" s="6" t="s">
        <v>175</v>
      </c>
      <c r="C65" s="47"/>
      <c r="D65" s="43">
        <f t="shared" si="0"/>
        <v>0</v>
      </c>
      <c r="E65" s="91"/>
      <c r="F65" s="91"/>
      <c r="G65" s="91"/>
      <c r="H65" s="91"/>
      <c r="I65" s="91"/>
      <c r="J65" s="91"/>
      <c r="K65" s="91"/>
      <c r="L65" s="91"/>
      <c r="M65" s="91"/>
    </row>
    <row r="66" spans="1:13" s="3" customFormat="1" ht="13.5" customHeight="1">
      <c r="A66" s="14" t="s">
        <v>276</v>
      </c>
      <c r="B66" s="6" t="s">
        <v>176</v>
      </c>
      <c r="C66" s="47"/>
      <c r="D66" s="43">
        <f t="shared" si="0"/>
        <v>0</v>
      </c>
      <c r="E66" s="91"/>
      <c r="F66" s="91"/>
      <c r="G66" s="91"/>
      <c r="H66" s="91"/>
      <c r="I66" s="91"/>
      <c r="J66" s="91"/>
      <c r="K66" s="91"/>
      <c r="L66" s="91"/>
      <c r="M66" s="91"/>
    </row>
    <row r="67" spans="1:13" s="3" customFormat="1" ht="13.5" customHeight="1">
      <c r="A67" s="14" t="s">
        <v>277</v>
      </c>
      <c r="B67" s="6" t="s">
        <v>177</v>
      </c>
      <c r="C67" s="47"/>
      <c r="D67" s="43">
        <f t="shared" si="0"/>
        <v>0</v>
      </c>
      <c r="E67" s="91"/>
      <c r="F67" s="91"/>
      <c r="G67" s="91"/>
      <c r="H67" s="91"/>
      <c r="I67" s="91"/>
      <c r="J67" s="91"/>
      <c r="K67" s="91"/>
      <c r="L67" s="91"/>
      <c r="M67" s="91"/>
    </row>
    <row r="68" spans="1:13" s="3" customFormat="1" ht="13.5" customHeight="1">
      <c r="A68" s="14" t="s">
        <v>178</v>
      </c>
      <c r="B68" s="6" t="s">
        <v>179</v>
      </c>
      <c r="C68" s="43">
        <f>C69+C70+C71+C72+C73</f>
        <v>0</v>
      </c>
      <c r="D68" s="43">
        <f>C68/1000</f>
        <v>0</v>
      </c>
      <c r="E68" s="91"/>
      <c r="F68" s="91"/>
      <c r="G68" s="91"/>
      <c r="H68" s="91"/>
      <c r="I68" s="91"/>
      <c r="J68" s="91"/>
      <c r="K68" s="91"/>
      <c r="L68" s="91"/>
      <c r="M68" s="91"/>
    </row>
    <row r="69" spans="1:13" s="3" customFormat="1" ht="13.5" customHeight="1">
      <c r="A69" s="14" t="s">
        <v>180</v>
      </c>
      <c r="B69" s="6" t="s">
        <v>181</v>
      </c>
      <c r="C69" s="47"/>
      <c r="D69" s="43">
        <f t="shared" si="0"/>
        <v>0</v>
      </c>
      <c r="E69" s="91"/>
      <c r="F69" s="91"/>
      <c r="G69" s="91"/>
      <c r="H69" s="91"/>
      <c r="I69" s="91"/>
      <c r="J69" s="91"/>
      <c r="K69" s="91"/>
      <c r="L69" s="91"/>
      <c r="M69" s="91"/>
    </row>
    <row r="70" spans="1:13" s="3" customFormat="1" ht="13.5" customHeight="1">
      <c r="A70" s="14" t="s">
        <v>182</v>
      </c>
      <c r="B70" s="6" t="s">
        <v>183</v>
      </c>
      <c r="C70" s="47"/>
      <c r="D70" s="43">
        <f t="shared" si="0"/>
        <v>0</v>
      </c>
      <c r="E70" s="91"/>
      <c r="F70" s="91"/>
      <c r="G70" s="91"/>
      <c r="H70" s="91"/>
      <c r="I70" s="91"/>
      <c r="J70" s="91"/>
      <c r="K70" s="91"/>
      <c r="L70" s="91"/>
      <c r="M70" s="91"/>
    </row>
    <row r="71" spans="1:13" s="3" customFormat="1" ht="13.5" customHeight="1">
      <c r="A71" s="14" t="s">
        <v>184</v>
      </c>
      <c r="B71" s="6" t="s">
        <v>185</v>
      </c>
      <c r="C71" s="47"/>
      <c r="D71" s="43">
        <f t="shared" si="0"/>
        <v>0</v>
      </c>
      <c r="E71" s="91"/>
      <c r="F71" s="91"/>
      <c r="G71" s="91"/>
      <c r="H71" s="91"/>
      <c r="I71" s="91"/>
      <c r="J71" s="91"/>
      <c r="K71" s="91"/>
      <c r="L71" s="91"/>
      <c r="M71" s="91"/>
    </row>
    <row r="72" spans="1:13" s="3" customFormat="1" ht="13.5" customHeight="1">
      <c r="A72" s="14" t="s">
        <v>186</v>
      </c>
      <c r="B72" s="6" t="s">
        <v>187</v>
      </c>
      <c r="C72" s="47"/>
      <c r="D72" s="43">
        <f aca="true" t="shared" si="1" ref="D72:D135">C72/1000</f>
        <v>0</v>
      </c>
      <c r="E72" s="91"/>
      <c r="F72" s="91"/>
      <c r="G72" s="91"/>
      <c r="H72" s="91"/>
      <c r="I72" s="91"/>
      <c r="J72" s="91"/>
      <c r="K72" s="91"/>
      <c r="L72" s="91"/>
      <c r="M72" s="91"/>
    </row>
    <row r="73" spans="1:13" s="3" customFormat="1" ht="13.5" customHeight="1">
      <c r="A73" s="14" t="s">
        <v>188</v>
      </c>
      <c r="B73" s="6" t="s">
        <v>189</v>
      </c>
      <c r="C73" s="47"/>
      <c r="D73" s="43">
        <f t="shared" si="1"/>
        <v>0</v>
      </c>
      <c r="E73" s="91"/>
      <c r="F73" s="91"/>
      <c r="G73" s="91"/>
      <c r="H73" s="91"/>
      <c r="I73" s="91"/>
      <c r="J73" s="91"/>
      <c r="K73" s="91"/>
      <c r="L73" s="91"/>
      <c r="M73" s="91"/>
    </row>
    <row r="74" spans="1:13" s="3" customFormat="1" ht="13.5" customHeight="1">
      <c r="A74" s="14" t="s">
        <v>278</v>
      </c>
      <c r="B74" s="6" t="s">
        <v>190</v>
      </c>
      <c r="C74" s="47"/>
      <c r="D74" s="43">
        <f t="shared" si="1"/>
        <v>0</v>
      </c>
      <c r="E74" s="91"/>
      <c r="F74" s="91"/>
      <c r="G74" s="91"/>
      <c r="H74" s="91"/>
      <c r="I74" s="91"/>
      <c r="J74" s="91"/>
      <c r="K74" s="91"/>
      <c r="L74" s="91"/>
      <c r="M74" s="91"/>
    </row>
    <row r="75" spans="1:13" s="3" customFormat="1" ht="13.5" customHeight="1">
      <c r="A75" s="14" t="s">
        <v>279</v>
      </c>
      <c r="B75" s="6" t="s">
        <v>191</v>
      </c>
      <c r="C75" s="47"/>
      <c r="D75" s="43">
        <f t="shared" si="1"/>
        <v>0</v>
      </c>
      <c r="E75" s="91"/>
      <c r="F75" s="91"/>
      <c r="G75" s="91"/>
      <c r="H75" s="91"/>
      <c r="I75" s="91"/>
      <c r="J75" s="91"/>
      <c r="K75" s="91"/>
      <c r="L75" s="91"/>
      <c r="M75" s="91"/>
    </row>
    <row r="76" spans="1:13" s="3" customFormat="1" ht="13.5" customHeight="1">
      <c r="A76" s="14" t="s">
        <v>192</v>
      </c>
      <c r="B76" s="6" t="s">
        <v>193</v>
      </c>
      <c r="C76" s="47"/>
      <c r="D76" s="43">
        <f t="shared" si="1"/>
        <v>0</v>
      </c>
      <c r="E76" s="91"/>
      <c r="F76" s="91"/>
      <c r="G76" s="91"/>
      <c r="H76" s="91"/>
      <c r="I76" s="91"/>
      <c r="J76" s="91"/>
      <c r="K76" s="91"/>
      <c r="L76" s="91"/>
      <c r="M76" s="91"/>
    </row>
    <row r="77" spans="1:13" s="4" customFormat="1" ht="18.75" customHeight="1">
      <c r="A77" s="11"/>
      <c r="B77" s="10" t="s">
        <v>194</v>
      </c>
      <c r="C77" s="42">
        <f>C7+C48+C49+C8</f>
        <v>0</v>
      </c>
      <c r="D77" s="42">
        <f t="shared" si="1"/>
        <v>0</v>
      </c>
      <c r="E77" s="92"/>
      <c r="F77" s="92"/>
      <c r="G77" s="92"/>
      <c r="H77" s="92"/>
      <c r="I77" s="92"/>
      <c r="J77" s="92"/>
      <c r="K77" s="92"/>
      <c r="L77" s="92"/>
      <c r="M77" s="92"/>
    </row>
    <row r="78" spans="1:13" s="4" customFormat="1" ht="15" customHeight="1">
      <c r="A78" s="11" t="s">
        <v>280</v>
      </c>
      <c r="B78" s="10" t="s">
        <v>195</v>
      </c>
      <c r="C78" s="12"/>
      <c r="D78" s="42">
        <f t="shared" si="1"/>
        <v>0</v>
      </c>
      <c r="E78" s="92"/>
      <c r="F78" s="92"/>
      <c r="G78" s="92"/>
      <c r="H78" s="92"/>
      <c r="I78" s="92"/>
      <c r="J78" s="92"/>
      <c r="K78" s="92"/>
      <c r="L78" s="92"/>
      <c r="M78" s="92"/>
    </row>
    <row r="79" spans="1:13" s="5" customFormat="1" ht="17.25" customHeight="1">
      <c r="A79" s="15"/>
      <c r="B79" s="123" t="s">
        <v>196</v>
      </c>
      <c r="C79" s="124"/>
      <c r="D79" s="125"/>
      <c r="E79" s="93"/>
      <c r="F79" s="93"/>
      <c r="G79" s="93"/>
      <c r="H79" s="93"/>
      <c r="I79" s="93"/>
      <c r="J79" s="93"/>
      <c r="K79" s="93"/>
      <c r="L79" s="93"/>
      <c r="M79" s="93"/>
    </row>
    <row r="80" spans="1:13" s="4" customFormat="1" ht="13.5" customHeight="1">
      <c r="A80" s="11"/>
      <c r="B80" s="10" t="s">
        <v>281</v>
      </c>
      <c r="C80" s="42">
        <f>C81+C90-C91+C92+C93+C94-C95+C96+C99-C100</f>
        <v>0</v>
      </c>
      <c r="D80" s="42">
        <f t="shared" si="1"/>
        <v>0</v>
      </c>
      <c r="E80" s="92"/>
      <c r="F80" s="92"/>
      <c r="G80" s="92"/>
      <c r="H80" s="92"/>
      <c r="I80" s="92"/>
      <c r="J80" s="92"/>
      <c r="K80" s="92"/>
      <c r="L80" s="92"/>
      <c r="M80" s="92"/>
    </row>
    <row r="81" spans="1:13" s="3" customFormat="1" ht="13.5" customHeight="1">
      <c r="A81" s="14" t="s">
        <v>282</v>
      </c>
      <c r="B81" s="6" t="s">
        <v>197</v>
      </c>
      <c r="C81" s="43">
        <f>C82+C83+C84+C85+C86+C87+C88+C89</f>
        <v>0</v>
      </c>
      <c r="D81" s="43">
        <f t="shared" si="1"/>
        <v>0</v>
      </c>
      <c r="E81" s="91"/>
      <c r="F81" s="91"/>
      <c r="G81" s="91"/>
      <c r="H81" s="91"/>
      <c r="I81" s="91"/>
      <c r="J81" s="91"/>
      <c r="K81" s="91"/>
      <c r="L81" s="91"/>
      <c r="M81" s="91"/>
    </row>
    <row r="82" spans="1:13" s="3" customFormat="1" ht="13.5" customHeight="1">
      <c r="A82" s="14" t="s">
        <v>283</v>
      </c>
      <c r="B82" s="6" t="s">
        <v>198</v>
      </c>
      <c r="C82" s="47"/>
      <c r="D82" s="43">
        <f t="shared" si="1"/>
        <v>0</v>
      </c>
      <c r="E82" s="91"/>
      <c r="F82" s="91"/>
      <c r="G82" s="91"/>
      <c r="H82" s="91"/>
      <c r="I82" s="91"/>
      <c r="J82" s="91"/>
      <c r="K82" s="91"/>
      <c r="L82" s="91"/>
      <c r="M82" s="91"/>
    </row>
    <row r="83" spans="1:13" s="3" customFormat="1" ht="13.5" customHeight="1">
      <c r="A83" s="14" t="s">
        <v>284</v>
      </c>
      <c r="B83" s="6" t="s">
        <v>199</v>
      </c>
      <c r="C83" s="47"/>
      <c r="D83" s="43">
        <f t="shared" si="1"/>
        <v>0</v>
      </c>
      <c r="E83" s="91"/>
      <c r="F83" s="91"/>
      <c r="G83" s="91"/>
      <c r="H83" s="91"/>
      <c r="I83" s="91"/>
      <c r="J83" s="91"/>
      <c r="K83" s="91"/>
      <c r="L83" s="91"/>
      <c r="M83" s="91"/>
    </row>
    <row r="84" spans="1:13" s="3" customFormat="1" ht="13.5" customHeight="1">
      <c r="A84" s="14" t="s">
        <v>285</v>
      </c>
      <c r="B84" s="6" t="s">
        <v>200</v>
      </c>
      <c r="C84" s="47"/>
      <c r="D84" s="43">
        <f t="shared" si="1"/>
        <v>0</v>
      </c>
      <c r="E84" s="91"/>
      <c r="F84" s="91"/>
      <c r="G84" s="91"/>
      <c r="H84" s="91"/>
      <c r="I84" s="91"/>
      <c r="J84" s="91"/>
      <c r="K84" s="91"/>
      <c r="L84" s="91"/>
      <c r="M84" s="91"/>
    </row>
    <row r="85" spans="1:13" s="3" customFormat="1" ht="13.5" customHeight="1">
      <c r="A85" s="14" t="s">
        <v>286</v>
      </c>
      <c r="B85" s="6" t="s">
        <v>201</v>
      </c>
      <c r="C85" s="47"/>
      <c r="D85" s="43">
        <f t="shared" si="1"/>
        <v>0</v>
      </c>
      <c r="E85" s="91"/>
      <c r="F85" s="91"/>
      <c r="G85" s="91"/>
      <c r="H85" s="91"/>
      <c r="I85" s="91"/>
      <c r="J85" s="91"/>
      <c r="K85" s="91"/>
      <c r="L85" s="91"/>
      <c r="M85" s="91"/>
    </row>
    <row r="86" spans="1:13" s="3" customFormat="1" ht="13.5" customHeight="1">
      <c r="A86" s="14" t="s">
        <v>287</v>
      </c>
      <c r="B86" s="6" t="s">
        <v>202</v>
      </c>
      <c r="C86" s="47"/>
      <c r="D86" s="43">
        <f t="shared" si="1"/>
        <v>0</v>
      </c>
      <c r="E86" s="91"/>
      <c r="F86" s="91"/>
      <c r="G86" s="91"/>
      <c r="H86" s="91"/>
      <c r="I86" s="91"/>
      <c r="J86" s="91"/>
      <c r="K86" s="91"/>
      <c r="L86" s="91"/>
      <c r="M86" s="91"/>
    </row>
    <row r="87" spans="1:13" s="3" customFormat="1" ht="13.5" customHeight="1">
      <c r="A87" s="14" t="s">
        <v>288</v>
      </c>
      <c r="B87" s="6" t="s">
        <v>203</v>
      </c>
      <c r="C87" s="47"/>
      <c r="D87" s="43">
        <f t="shared" si="1"/>
        <v>0</v>
      </c>
      <c r="E87" s="91"/>
      <c r="F87" s="91"/>
      <c r="G87" s="91"/>
      <c r="H87" s="91"/>
      <c r="I87" s="91"/>
      <c r="J87" s="91"/>
      <c r="K87" s="91"/>
      <c r="L87" s="91"/>
      <c r="M87" s="91"/>
    </row>
    <row r="88" spans="1:13" s="3" customFormat="1" ht="13.5" customHeight="1">
      <c r="A88" s="14" t="s">
        <v>289</v>
      </c>
      <c r="B88" s="6" t="s">
        <v>204</v>
      </c>
      <c r="C88" s="47"/>
      <c r="D88" s="43">
        <f t="shared" si="1"/>
        <v>0</v>
      </c>
      <c r="E88" s="91"/>
      <c r="F88" s="91"/>
      <c r="G88" s="91"/>
      <c r="H88" s="91"/>
      <c r="I88" s="91"/>
      <c r="J88" s="91"/>
      <c r="K88" s="91"/>
      <c r="L88" s="91"/>
      <c r="M88" s="91"/>
    </row>
    <row r="89" spans="1:13" s="3" customFormat="1" ht="13.5" customHeight="1">
      <c r="A89" s="14" t="s">
        <v>290</v>
      </c>
      <c r="B89" s="6" t="s">
        <v>205</v>
      </c>
      <c r="C89" s="47"/>
      <c r="D89" s="43">
        <f t="shared" si="1"/>
        <v>0</v>
      </c>
      <c r="E89" s="91"/>
      <c r="F89" s="91"/>
      <c r="G89" s="91"/>
      <c r="H89" s="91"/>
      <c r="I89" s="91"/>
      <c r="J89" s="91"/>
      <c r="K89" s="91"/>
      <c r="L89" s="91"/>
      <c r="M89" s="91"/>
    </row>
    <row r="90" spans="1:13" s="3" customFormat="1" ht="13.5" customHeight="1">
      <c r="A90" s="14" t="s">
        <v>291</v>
      </c>
      <c r="B90" s="6" t="s">
        <v>206</v>
      </c>
      <c r="C90" s="47"/>
      <c r="D90" s="43">
        <f t="shared" si="1"/>
        <v>0</v>
      </c>
      <c r="E90" s="91"/>
      <c r="F90" s="91"/>
      <c r="G90" s="91"/>
      <c r="H90" s="91"/>
      <c r="I90" s="91"/>
      <c r="J90" s="91"/>
      <c r="K90" s="91"/>
      <c r="L90" s="91"/>
      <c r="M90" s="91"/>
    </row>
    <row r="91" spans="1:13" s="3" customFormat="1" ht="13.5" customHeight="1">
      <c r="A91" s="14" t="s">
        <v>207</v>
      </c>
      <c r="B91" s="6" t="s">
        <v>208</v>
      </c>
      <c r="C91" s="47"/>
      <c r="D91" s="43">
        <f t="shared" si="1"/>
        <v>0</v>
      </c>
      <c r="E91" s="91"/>
      <c r="F91" s="91"/>
      <c r="G91" s="91"/>
      <c r="H91" s="91"/>
      <c r="I91" s="91"/>
      <c r="J91" s="91"/>
      <c r="K91" s="91"/>
      <c r="L91" s="91"/>
      <c r="M91" s="91"/>
    </row>
    <row r="92" spans="1:13" s="3" customFormat="1" ht="13.5" customHeight="1">
      <c r="A92" s="14" t="s">
        <v>292</v>
      </c>
      <c r="B92" s="6" t="s">
        <v>209</v>
      </c>
      <c r="C92" s="47"/>
      <c r="D92" s="43">
        <f t="shared" si="1"/>
        <v>0</v>
      </c>
      <c r="E92" s="91"/>
      <c r="F92" s="91"/>
      <c r="G92" s="91"/>
      <c r="H92" s="91"/>
      <c r="I92" s="91"/>
      <c r="J92" s="91"/>
      <c r="K92" s="91"/>
      <c r="L92" s="91"/>
      <c r="M92" s="91"/>
    </row>
    <row r="93" spans="1:13" s="3" customFormat="1" ht="24" customHeight="1">
      <c r="A93" s="14" t="s">
        <v>293</v>
      </c>
      <c r="B93" s="6" t="s">
        <v>210</v>
      </c>
      <c r="C93" s="47"/>
      <c r="D93" s="43">
        <f t="shared" si="1"/>
        <v>0</v>
      </c>
      <c r="E93" s="91"/>
      <c r="F93" s="91"/>
      <c r="G93" s="91"/>
      <c r="H93" s="91"/>
      <c r="I93" s="91"/>
      <c r="J93" s="91"/>
      <c r="K93" s="91"/>
      <c r="L93" s="91"/>
      <c r="M93" s="91"/>
    </row>
    <row r="94" spans="1:13" s="3" customFormat="1" ht="24" customHeight="1">
      <c r="A94" s="14" t="s">
        <v>211</v>
      </c>
      <c r="B94" s="6" t="s">
        <v>212</v>
      </c>
      <c r="C94" s="47"/>
      <c r="D94" s="43">
        <f t="shared" si="1"/>
        <v>0</v>
      </c>
      <c r="E94" s="91"/>
      <c r="F94" s="91"/>
      <c r="G94" s="91"/>
      <c r="H94" s="91"/>
      <c r="I94" s="91"/>
      <c r="J94" s="91"/>
      <c r="K94" s="91"/>
      <c r="L94" s="91"/>
      <c r="M94" s="91"/>
    </row>
    <row r="95" spans="1:13" s="3" customFormat="1" ht="24" customHeight="1">
      <c r="A95" s="14" t="s">
        <v>211</v>
      </c>
      <c r="B95" s="6" t="s">
        <v>213</v>
      </c>
      <c r="C95" s="47"/>
      <c r="D95" s="43">
        <f t="shared" si="1"/>
        <v>0</v>
      </c>
      <c r="E95" s="91"/>
      <c r="F95" s="91"/>
      <c r="G95" s="91"/>
      <c r="H95" s="91"/>
      <c r="I95" s="91"/>
      <c r="J95" s="91"/>
      <c r="K95" s="91"/>
      <c r="L95" s="91"/>
      <c r="M95" s="91"/>
    </row>
    <row r="96" spans="1:13" s="3" customFormat="1" ht="13.5" customHeight="1">
      <c r="A96" s="14" t="s">
        <v>294</v>
      </c>
      <c r="B96" s="6" t="s">
        <v>214</v>
      </c>
      <c r="C96" s="43">
        <f>C97+C98</f>
        <v>0</v>
      </c>
      <c r="D96" s="43">
        <f t="shared" si="1"/>
        <v>0</v>
      </c>
      <c r="E96" s="91"/>
      <c r="F96" s="91"/>
      <c r="G96" s="91"/>
      <c r="H96" s="91"/>
      <c r="I96" s="91"/>
      <c r="J96" s="91"/>
      <c r="K96" s="91"/>
      <c r="L96" s="91"/>
      <c r="M96" s="91"/>
    </row>
    <row r="97" spans="1:13" s="3" customFormat="1" ht="13.5" customHeight="1">
      <c r="A97" s="14" t="s">
        <v>295</v>
      </c>
      <c r="B97" s="6" t="s">
        <v>215</v>
      </c>
      <c r="C97" s="47"/>
      <c r="D97" s="43">
        <f t="shared" si="1"/>
        <v>0</v>
      </c>
      <c r="E97" s="91"/>
      <c r="F97" s="91"/>
      <c r="G97" s="91"/>
      <c r="H97" s="91"/>
      <c r="I97" s="91"/>
      <c r="J97" s="91"/>
      <c r="K97" s="91"/>
      <c r="L97" s="91"/>
      <c r="M97" s="91"/>
    </row>
    <row r="98" spans="1:13" s="3" customFormat="1" ht="13.5" customHeight="1">
      <c r="A98" s="14" t="s">
        <v>296</v>
      </c>
      <c r="B98" s="6" t="s">
        <v>216</v>
      </c>
      <c r="C98" s="47"/>
      <c r="D98" s="43">
        <f t="shared" si="1"/>
        <v>0</v>
      </c>
      <c r="E98" s="91"/>
      <c r="F98" s="91"/>
      <c r="G98" s="91"/>
      <c r="H98" s="91"/>
      <c r="I98" s="91"/>
      <c r="J98" s="91"/>
      <c r="K98" s="91"/>
      <c r="L98" s="91"/>
      <c r="M98" s="91"/>
    </row>
    <row r="99" spans="1:13" s="3" customFormat="1" ht="13.5" customHeight="1">
      <c r="A99" s="14"/>
      <c r="B99" s="6" t="s">
        <v>217</v>
      </c>
      <c r="C99" s="47"/>
      <c r="D99" s="43">
        <f t="shared" si="1"/>
        <v>0</v>
      </c>
      <c r="E99" s="91"/>
      <c r="F99" s="91"/>
      <c r="G99" s="91"/>
      <c r="H99" s="91"/>
      <c r="I99" s="91"/>
      <c r="J99" s="91"/>
      <c r="K99" s="91"/>
      <c r="L99" s="91"/>
      <c r="M99" s="91"/>
    </row>
    <row r="100" spans="1:13" s="3" customFormat="1" ht="13.5" customHeight="1">
      <c r="A100" s="14" t="s">
        <v>297</v>
      </c>
      <c r="B100" s="6" t="s">
        <v>218</v>
      </c>
      <c r="C100" s="43">
        <f>C101+C102</f>
        <v>0</v>
      </c>
      <c r="D100" s="43">
        <f t="shared" si="1"/>
        <v>0</v>
      </c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1:13" s="3" customFormat="1" ht="13.5" customHeight="1">
      <c r="A101" s="14" t="s">
        <v>298</v>
      </c>
      <c r="B101" s="6" t="s">
        <v>219</v>
      </c>
      <c r="C101" s="47"/>
      <c r="D101" s="43">
        <f t="shared" si="1"/>
        <v>0</v>
      </c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1:13" s="3" customFormat="1" ht="13.5" customHeight="1">
      <c r="A102" s="14" t="s">
        <v>299</v>
      </c>
      <c r="B102" s="6" t="s">
        <v>220</v>
      </c>
      <c r="C102" s="47"/>
      <c r="D102" s="43">
        <f t="shared" si="1"/>
        <v>0</v>
      </c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1:13" s="4" customFormat="1" ht="13.5" customHeight="1">
      <c r="A103" s="11"/>
      <c r="B103" s="10" t="s">
        <v>221</v>
      </c>
      <c r="C103" s="42">
        <f>C104+C111</f>
        <v>0</v>
      </c>
      <c r="D103" s="42">
        <f t="shared" si="1"/>
        <v>0</v>
      </c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1:13" s="3" customFormat="1" ht="13.5" customHeight="1">
      <c r="A104" s="14" t="s">
        <v>300</v>
      </c>
      <c r="B104" s="6" t="s">
        <v>222</v>
      </c>
      <c r="C104" s="42">
        <f>C105+C106+C107+C108+C109+C110</f>
        <v>0</v>
      </c>
      <c r="D104" s="42">
        <f t="shared" si="1"/>
        <v>0</v>
      </c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1:13" s="3" customFormat="1" ht="13.5" customHeight="1">
      <c r="A105" s="14" t="s">
        <v>301</v>
      </c>
      <c r="B105" s="6" t="s">
        <v>223</v>
      </c>
      <c r="C105" s="47"/>
      <c r="D105" s="42">
        <f t="shared" si="1"/>
        <v>0</v>
      </c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1:13" s="3" customFormat="1" ht="13.5" customHeight="1">
      <c r="A106" s="14" t="s">
        <v>302</v>
      </c>
      <c r="B106" s="6" t="s">
        <v>224</v>
      </c>
      <c r="C106" s="47"/>
      <c r="D106" s="42">
        <f t="shared" si="1"/>
        <v>0</v>
      </c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1:13" s="3" customFormat="1" ht="13.5" customHeight="1">
      <c r="A107" s="14" t="s">
        <v>303</v>
      </c>
      <c r="B107" s="6" t="s">
        <v>225</v>
      </c>
      <c r="C107" s="47"/>
      <c r="D107" s="42">
        <f t="shared" si="1"/>
        <v>0</v>
      </c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1:13" s="3" customFormat="1" ht="13.5" customHeight="1">
      <c r="A108" s="14" t="s">
        <v>304</v>
      </c>
      <c r="B108" s="6" t="s">
        <v>226</v>
      </c>
      <c r="C108" s="47"/>
      <c r="D108" s="42">
        <f t="shared" si="1"/>
        <v>0</v>
      </c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1:13" s="3" customFormat="1" ht="13.5" customHeight="1">
      <c r="A109" s="14" t="s">
        <v>305</v>
      </c>
      <c r="B109" s="6" t="s">
        <v>227</v>
      </c>
      <c r="C109" s="47"/>
      <c r="D109" s="42">
        <f t="shared" si="1"/>
        <v>0</v>
      </c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1:13" s="3" customFormat="1" ht="13.5" customHeight="1">
      <c r="A110" s="14" t="s">
        <v>228</v>
      </c>
      <c r="B110" s="6" t="s">
        <v>229</v>
      </c>
      <c r="C110" s="47"/>
      <c r="D110" s="42">
        <f t="shared" si="1"/>
        <v>0</v>
      </c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1:13" s="3" customFormat="1" ht="13.5" customHeight="1">
      <c r="A111" s="14" t="s">
        <v>306</v>
      </c>
      <c r="B111" s="6" t="s">
        <v>230</v>
      </c>
      <c r="C111" s="43">
        <f>C112+C113+C114+C115+C116+C117+C118+C119</f>
        <v>0</v>
      </c>
      <c r="D111" s="42">
        <f t="shared" si="1"/>
        <v>0</v>
      </c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1:13" s="3" customFormat="1" ht="13.5" customHeight="1">
      <c r="A112" s="14" t="s">
        <v>307</v>
      </c>
      <c r="B112" s="6" t="s">
        <v>231</v>
      </c>
      <c r="C112" s="47"/>
      <c r="D112" s="42">
        <f t="shared" si="1"/>
        <v>0</v>
      </c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1:13" s="3" customFormat="1" ht="13.5" customHeight="1">
      <c r="A113" s="14" t="s">
        <v>308</v>
      </c>
      <c r="B113" s="6" t="s">
        <v>232</v>
      </c>
      <c r="C113" s="47"/>
      <c r="D113" s="42">
        <f t="shared" si="1"/>
        <v>0</v>
      </c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1:13" s="3" customFormat="1" ht="13.5" customHeight="1">
      <c r="A114" s="14" t="s">
        <v>309</v>
      </c>
      <c r="B114" s="6" t="s">
        <v>233</v>
      </c>
      <c r="C114" s="47"/>
      <c r="D114" s="42">
        <f t="shared" si="1"/>
        <v>0</v>
      </c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1:13" s="3" customFormat="1" ht="13.5" customHeight="1">
      <c r="A115" s="14" t="s">
        <v>310</v>
      </c>
      <c r="B115" s="6" t="s">
        <v>234</v>
      </c>
      <c r="C115" s="47"/>
      <c r="D115" s="42">
        <f t="shared" si="1"/>
        <v>0</v>
      </c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1:13" s="3" customFormat="1" ht="13.5" customHeight="1">
      <c r="A116" s="14" t="s">
        <v>311</v>
      </c>
      <c r="B116" s="6" t="s">
        <v>235</v>
      </c>
      <c r="C116" s="47"/>
      <c r="D116" s="42">
        <f t="shared" si="1"/>
        <v>0</v>
      </c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1:13" s="3" customFormat="1" ht="13.5" customHeight="1">
      <c r="A117" s="14" t="s">
        <v>312</v>
      </c>
      <c r="B117" s="6" t="s">
        <v>236</v>
      </c>
      <c r="C117" s="47"/>
      <c r="D117" s="42">
        <f t="shared" si="1"/>
        <v>0</v>
      </c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1:13" s="3" customFormat="1" ht="13.5" customHeight="1">
      <c r="A118" s="14" t="s">
        <v>313</v>
      </c>
      <c r="B118" s="6" t="s">
        <v>237</v>
      </c>
      <c r="C118" s="47"/>
      <c r="D118" s="42">
        <f t="shared" si="1"/>
        <v>0</v>
      </c>
      <c r="E118" s="91"/>
      <c r="F118" s="91"/>
      <c r="G118" s="91"/>
      <c r="H118" s="91"/>
      <c r="I118" s="91"/>
      <c r="J118" s="91"/>
      <c r="K118" s="91"/>
      <c r="L118" s="91"/>
      <c r="M118" s="91"/>
    </row>
    <row r="119" spans="1:13" s="3" customFormat="1" ht="13.5" customHeight="1">
      <c r="A119" s="14" t="s">
        <v>314</v>
      </c>
      <c r="B119" s="6" t="s">
        <v>238</v>
      </c>
      <c r="C119" s="47"/>
      <c r="D119" s="42">
        <f t="shared" si="1"/>
        <v>0</v>
      </c>
      <c r="E119" s="91"/>
      <c r="F119" s="91"/>
      <c r="G119" s="91"/>
      <c r="H119" s="91"/>
      <c r="I119" s="91"/>
      <c r="J119" s="91"/>
      <c r="K119" s="91"/>
      <c r="L119" s="91"/>
      <c r="M119" s="91"/>
    </row>
    <row r="120" spans="1:13" s="4" customFormat="1" ht="13.5" customHeight="1">
      <c r="A120" s="11" t="s">
        <v>315</v>
      </c>
      <c r="B120" s="10" t="s">
        <v>239</v>
      </c>
      <c r="C120" s="12"/>
      <c r="D120" s="42">
        <f t="shared" si="1"/>
        <v>0</v>
      </c>
      <c r="E120" s="92"/>
      <c r="F120" s="92"/>
      <c r="G120" s="92"/>
      <c r="H120" s="92"/>
      <c r="I120" s="92"/>
      <c r="J120" s="92"/>
      <c r="K120" s="92"/>
      <c r="L120" s="92"/>
      <c r="M120" s="92"/>
    </row>
    <row r="121" spans="1:13" s="4" customFormat="1" ht="13.5" customHeight="1">
      <c r="A121" s="11" t="s">
        <v>240</v>
      </c>
      <c r="B121" s="10" t="s">
        <v>241</v>
      </c>
      <c r="C121" s="42">
        <f>C122+C129+C130+C138+C139+C140+C141</f>
        <v>0</v>
      </c>
      <c r="D121" s="42">
        <f t="shared" si="1"/>
        <v>0</v>
      </c>
      <c r="E121" s="92"/>
      <c r="F121" s="92"/>
      <c r="G121" s="92"/>
      <c r="H121" s="92"/>
      <c r="I121" s="92"/>
      <c r="J121" s="92"/>
      <c r="K121" s="92"/>
      <c r="L121" s="92"/>
      <c r="M121" s="92"/>
    </row>
    <row r="122" spans="1:13" s="3" customFormat="1" ht="13.5" customHeight="1">
      <c r="A122" s="14" t="s">
        <v>316</v>
      </c>
      <c r="B122" s="6" t="s">
        <v>242</v>
      </c>
      <c r="C122" s="43">
        <f>C123+C124+C125+C126+C127+C128</f>
        <v>0</v>
      </c>
      <c r="D122" s="43">
        <f t="shared" si="1"/>
        <v>0</v>
      </c>
      <c r="E122" s="91"/>
      <c r="F122" s="91"/>
      <c r="G122" s="91"/>
      <c r="H122" s="91"/>
      <c r="I122" s="91"/>
      <c r="J122" s="91"/>
      <c r="K122" s="91"/>
      <c r="L122" s="91"/>
      <c r="M122" s="91"/>
    </row>
    <row r="123" spans="1:13" s="3" customFormat="1" ht="13.5" customHeight="1">
      <c r="A123" s="14" t="s">
        <v>317</v>
      </c>
      <c r="B123" s="6" t="s">
        <v>243</v>
      </c>
      <c r="C123" s="47"/>
      <c r="D123" s="43">
        <f t="shared" si="1"/>
        <v>0</v>
      </c>
      <c r="E123" s="91"/>
      <c r="F123" s="91"/>
      <c r="G123" s="91"/>
      <c r="H123" s="91"/>
      <c r="I123" s="91"/>
      <c r="J123" s="91"/>
      <c r="K123" s="91"/>
      <c r="L123" s="91"/>
      <c r="M123" s="91"/>
    </row>
    <row r="124" spans="1:13" s="3" customFormat="1" ht="13.5" customHeight="1">
      <c r="A124" s="14" t="s">
        <v>318</v>
      </c>
      <c r="B124" s="6" t="s">
        <v>244</v>
      </c>
      <c r="C124" s="47"/>
      <c r="D124" s="43">
        <f t="shared" si="1"/>
        <v>0</v>
      </c>
      <c r="E124" s="91"/>
      <c r="F124" s="91"/>
      <c r="G124" s="91"/>
      <c r="H124" s="91"/>
      <c r="I124" s="91"/>
      <c r="J124" s="91"/>
      <c r="K124" s="91"/>
      <c r="L124" s="91"/>
      <c r="M124" s="91"/>
    </row>
    <row r="125" spans="1:13" s="3" customFormat="1" ht="13.5" customHeight="1">
      <c r="A125" s="14" t="s">
        <v>319</v>
      </c>
      <c r="B125" s="6" t="s">
        <v>185</v>
      </c>
      <c r="C125" s="47"/>
      <c r="D125" s="43">
        <f t="shared" si="1"/>
        <v>0</v>
      </c>
      <c r="E125" s="91"/>
      <c r="F125" s="91"/>
      <c r="G125" s="91"/>
      <c r="H125" s="91"/>
      <c r="I125" s="91"/>
      <c r="J125" s="91"/>
      <c r="K125" s="91"/>
      <c r="L125" s="91"/>
      <c r="M125" s="91"/>
    </row>
    <row r="126" spans="1:13" s="3" customFormat="1" ht="13.5" customHeight="1">
      <c r="A126" s="14" t="s">
        <v>320</v>
      </c>
      <c r="B126" s="6" t="s">
        <v>187</v>
      </c>
      <c r="C126" s="47"/>
      <c r="D126" s="43">
        <f t="shared" si="1"/>
        <v>0</v>
      </c>
      <c r="E126" s="91"/>
      <c r="F126" s="91"/>
      <c r="G126" s="91"/>
      <c r="H126" s="91"/>
      <c r="I126" s="91"/>
      <c r="J126" s="91"/>
      <c r="K126" s="91"/>
      <c r="L126" s="91"/>
      <c r="M126" s="91"/>
    </row>
    <row r="127" spans="1:13" s="3" customFormat="1" ht="24" customHeight="1">
      <c r="A127" s="14" t="s">
        <v>321</v>
      </c>
      <c r="B127" s="6" t="s">
        <v>245</v>
      </c>
      <c r="C127" s="47"/>
      <c r="D127" s="43">
        <f t="shared" si="1"/>
        <v>0</v>
      </c>
      <c r="E127" s="91"/>
      <c r="F127" s="91"/>
      <c r="G127" s="91"/>
      <c r="H127" s="91"/>
      <c r="I127" s="91"/>
      <c r="J127" s="91"/>
      <c r="K127" s="91"/>
      <c r="L127" s="91"/>
      <c r="M127" s="91"/>
    </row>
    <row r="128" spans="1:13" s="3" customFormat="1" ht="13.5" customHeight="1">
      <c r="A128" s="14" t="s">
        <v>246</v>
      </c>
      <c r="B128" s="6" t="s">
        <v>247</v>
      </c>
      <c r="C128" s="47"/>
      <c r="D128" s="43">
        <f t="shared" si="1"/>
        <v>0</v>
      </c>
      <c r="E128" s="91"/>
      <c r="F128" s="91"/>
      <c r="G128" s="91"/>
      <c r="H128" s="91"/>
      <c r="I128" s="91"/>
      <c r="J128" s="91"/>
      <c r="K128" s="91"/>
      <c r="L128" s="91"/>
      <c r="M128" s="91"/>
    </row>
    <row r="129" spans="1:13" s="3" customFormat="1" ht="13.5" customHeight="1">
      <c r="A129" s="14" t="s">
        <v>322</v>
      </c>
      <c r="B129" s="6" t="s">
        <v>248</v>
      </c>
      <c r="C129" s="47"/>
      <c r="D129" s="43">
        <f t="shared" si="1"/>
        <v>0</v>
      </c>
      <c r="E129" s="91"/>
      <c r="F129" s="91"/>
      <c r="G129" s="91"/>
      <c r="H129" s="91"/>
      <c r="I129" s="91"/>
      <c r="J129" s="91"/>
      <c r="K129" s="91"/>
      <c r="L129" s="91"/>
      <c r="M129" s="91"/>
    </row>
    <row r="130" spans="1:13" s="3" customFormat="1" ht="13.5" customHeight="1">
      <c r="A130" s="14" t="s">
        <v>249</v>
      </c>
      <c r="B130" s="6" t="s">
        <v>250</v>
      </c>
      <c r="C130" s="43">
        <f>C131+C132+C133+C134+C135+C136+C137</f>
        <v>0</v>
      </c>
      <c r="D130" s="43">
        <f t="shared" si="1"/>
        <v>0</v>
      </c>
      <c r="E130" s="91"/>
      <c r="F130" s="91"/>
      <c r="G130" s="91"/>
      <c r="H130" s="91"/>
      <c r="I130" s="91"/>
      <c r="J130" s="91"/>
      <c r="K130" s="91"/>
      <c r="L130" s="91"/>
      <c r="M130" s="91"/>
    </row>
    <row r="131" spans="1:13" s="3" customFormat="1" ht="13.5" customHeight="1">
      <c r="A131" s="14" t="s">
        <v>323</v>
      </c>
      <c r="B131" s="6" t="s">
        <v>251</v>
      </c>
      <c r="C131" s="47"/>
      <c r="D131" s="43">
        <f t="shared" si="1"/>
        <v>0</v>
      </c>
      <c r="E131" s="91"/>
      <c r="F131" s="91"/>
      <c r="G131" s="91"/>
      <c r="H131" s="91"/>
      <c r="I131" s="91"/>
      <c r="J131" s="91"/>
      <c r="K131" s="91"/>
      <c r="L131" s="91"/>
      <c r="M131" s="91"/>
    </row>
    <row r="132" spans="1:13" s="3" customFormat="1" ht="13.5" customHeight="1">
      <c r="A132" s="14" t="s">
        <v>324</v>
      </c>
      <c r="B132" s="6" t="s">
        <v>252</v>
      </c>
      <c r="C132" s="47"/>
      <c r="D132" s="43">
        <f t="shared" si="1"/>
        <v>0</v>
      </c>
      <c r="E132" s="91"/>
      <c r="F132" s="91"/>
      <c r="G132" s="91"/>
      <c r="H132" s="91"/>
      <c r="I132" s="91"/>
      <c r="J132" s="91"/>
      <c r="K132" s="91"/>
      <c r="L132" s="91"/>
      <c r="M132" s="91"/>
    </row>
    <row r="133" spans="1:13" s="3" customFormat="1" ht="13.5" customHeight="1">
      <c r="A133" s="14" t="s">
        <v>325</v>
      </c>
      <c r="B133" s="6" t="s">
        <v>253</v>
      </c>
      <c r="C133" s="47"/>
      <c r="D133" s="43">
        <f t="shared" si="1"/>
        <v>0</v>
      </c>
      <c r="E133" s="91"/>
      <c r="F133" s="91"/>
      <c r="G133" s="91"/>
      <c r="H133" s="91"/>
      <c r="I133" s="91"/>
      <c r="J133" s="91"/>
      <c r="K133" s="91"/>
      <c r="L133" s="91"/>
      <c r="M133" s="91"/>
    </row>
    <row r="134" spans="1:13" s="3" customFormat="1" ht="13.5" customHeight="1">
      <c r="A134" s="14" t="s">
        <v>326</v>
      </c>
      <c r="B134" s="6" t="s">
        <v>254</v>
      </c>
      <c r="C134" s="47"/>
      <c r="D134" s="43">
        <f t="shared" si="1"/>
        <v>0</v>
      </c>
      <c r="E134" s="91"/>
      <c r="F134" s="91"/>
      <c r="G134" s="91"/>
      <c r="H134" s="91"/>
      <c r="I134" s="91"/>
      <c r="J134" s="91"/>
      <c r="K134" s="91"/>
      <c r="L134" s="91"/>
      <c r="M134" s="91"/>
    </row>
    <row r="135" spans="1:13" s="3" customFormat="1" ht="13.5" customHeight="1">
      <c r="A135" s="14" t="s">
        <v>327</v>
      </c>
      <c r="B135" s="6" t="s">
        <v>255</v>
      </c>
      <c r="C135" s="47"/>
      <c r="D135" s="43">
        <f t="shared" si="1"/>
        <v>0</v>
      </c>
      <c r="E135" s="91"/>
      <c r="F135" s="91"/>
      <c r="G135" s="91"/>
      <c r="H135" s="91"/>
      <c r="I135" s="91"/>
      <c r="J135" s="91"/>
      <c r="K135" s="91"/>
      <c r="L135" s="91"/>
      <c r="M135" s="91"/>
    </row>
    <row r="136" spans="1:13" s="3" customFormat="1" ht="13.5" customHeight="1">
      <c r="A136" s="14" t="s">
        <v>328</v>
      </c>
      <c r="B136" s="6" t="s">
        <v>256</v>
      </c>
      <c r="C136" s="47"/>
      <c r="D136" s="43">
        <f aca="true" t="shared" si="2" ref="D136:D144">C136/1000</f>
        <v>0</v>
      </c>
      <c r="E136" s="91"/>
      <c r="F136" s="91"/>
      <c r="G136" s="91"/>
      <c r="H136" s="91"/>
      <c r="I136" s="91"/>
      <c r="J136" s="91"/>
      <c r="K136" s="91"/>
      <c r="L136" s="91"/>
      <c r="M136" s="91"/>
    </row>
    <row r="137" spans="1:13" s="3" customFormat="1" ht="13.5" customHeight="1">
      <c r="A137" s="14" t="s">
        <v>329</v>
      </c>
      <c r="B137" s="6" t="s">
        <v>257</v>
      </c>
      <c r="C137" s="47"/>
      <c r="D137" s="43">
        <f t="shared" si="2"/>
        <v>0</v>
      </c>
      <c r="E137" s="91"/>
      <c r="F137" s="91"/>
      <c r="G137" s="91"/>
      <c r="H137" s="91"/>
      <c r="I137" s="91"/>
      <c r="J137" s="91"/>
      <c r="K137" s="91"/>
      <c r="L137" s="91"/>
      <c r="M137" s="91"/>
    </row>
    <row r="138" spans="1:13" s="3" customFormat="1" ht="13.5" customHeight="1">
      <c r="A138" s="14" t="s">
        <v>258</v>
      </c>
      <c r="B138" s="6" t="s">
        <v>259</v>
      </c>
      <c r="C138" s="47"/>
      <c r="D138" s="43">
        <f t="shared" si="2"/>
        <v>0</v>
      </c>
      <c r="E138" s="91"/>
      <c r="F138" s="91"/>
      <c r="G138" s="91"/>
      <c r="H138" s="91"/>
      <c r="I138" s="91"/>
      <c r="J138" s="91"/>
      <c r="K138" s="91"/>
      <c r="L138" s="91"/>
      <c r="M138" s="91"/>
    </row>
    <row r="139" spans="1:13" s="3" customFormat="1" ht="13.5" customHeight="1">
      <c r="A139" s="14" t="s">
        <v>330</v>
      </c>
      <c r="B139" s="6" t="s">
        <v>260</v>
      </c>
      <c r="C139" s="47"/>
      <c r="D139" s="43">
        <f t="shared" si="2"/>
        <v>0</v>
      </c>
      <c r="E139" s="91"/>
      <c r="F139" s="91"/>
      <c r="G139" s="91"/>
      <c r="H139" s="91"/>
      <c r="I139" s="91"/>
      <c r="J139" s="91"/>
      <c r="K139" s="91"/>
      <c r="L139" s="91"/>
      <c r="M139" s="91"/>
    </row>
    <row r="140" spans="1:13" s="3" customFormat="1" ht="13.5" customHeight="1">
      <c r="A140" s="14" t="s">
        <v>331</v>
      </c>
      <c r="B140" s="6" t="s">
        <v>261</v>
      </c>
      <c r="C140" s="47"/>
      <c r="D140" s="43">
        <f t="shared" si="2"/>
        <v>0</v>
      </c>
      <c r="E140" s="91"/>
      <c r="F140" s="91"/>
      <c r="G140" s="91"/>
      <c r="H140" s="91"/>
      <c r="I140" s="91"/>
      <c r="J140" s="91"/>
      <c r="K140" s="91"/>
      <c r="L140" s="91"/>
      <c r="M140" s="91"/>
    </row>
    <row r="141" spans="1:13" s="3" customFormat="1" ht="13.5" customHeight="1">
      <c r="A141" s="14" t="s">
        <v>262</v>
      </c>
      <c r="B141" s="6" t="s">
        <v>263</v>
      </c>
      <c r="C141" s="47"/>
      <c r="D141" s="43">
        <f t="shared" si="2"/>
        <v>0</v>
      </c>
      <c r="E141" s="91"/>
      <c r="F141" s="91"/>
      <c r="G141" s="91"/>
      <c r="H141" s="91"/>
      <c r="I141" s="91"/>
      <c r="J141" s="91"/>
      <c r="K141" s="91"/>
      <c r="L141" s="91"/>
      <c r="M141" s="91"/>
    </row>
    <row r="142" spans="1:13" s="4" customFormat="1" ht="13.5" customHeight="1">
      <c r="A142" s="11"/>
      <c r="B142" s="10" t="s">
        <v>332</v>
      </c>
      <c r="C142" s="48" t="str">
        <f>IF((C91+C95+C100-C99-C96-C94-C93-C92-C90-C81)&gt;0,(C91+C95+C100-C99-C96-C94-C93-C92-C90-C81),"0")</f>
        <v>0</v>
      </c>
      <c r="D142" s="42">
        <f t="shared" si="2"/>
        <v>0</v>
      </c>
      <c r="E142" s="92"/>
      <c r="F142" s="92"/>
      <c r="G142" s="92"/>
      <c r="H142" s="92"/>
      <c r="I142" s="92"/>
      <c r="J142" s="92"/>
      <c r="K142" s="92"/>
      <c r="L142" s="92"/>
      <c r="M142" s="92"/>
    </row>
    <row r="143" spans="1:13" s="4" customFormat="1" ht="17.25" customHeight="1">
      <c r="A143" s="11"/>
      <c r="B143" s="10" t="s">
        <v>333</v>
      </c>
      <c r="C143" s="42">
        <f>C103+C121+C120+C80-C142</f>
        <v>0</v>
      </c>
      <c r="D143" s="42">
        <f t="shared" si="2"/>
        <v>0</v>
      </c>
      <c r="E143" s="92"/>
      <c r="F143" s="92"/>
      <c r="G143" s="92"/>
      <c r="H143" s="92"/>
      <c r="I143" s="92"/>
      <c r="J143" s="92"/>
      <c r="K143" s="92"/>
      <c r="L143" s="92"/>
      <c r="M143" s="92"/>
    </row>
    <row r="144" spans="1:13" s="4" customFormat="1" ht="19.5" customHeight="1">
      <c r="A144" s="11">
        <v>89</v>
      </c>
      <c r="B144" s="10" t="s">
        <v>264</v>
      </c>
      <c r="C144" s="49"/>
      <c r="D144" s="44">
        <f t="shared" si="2"/>
        <v>0</v>
      </c>
      <c r="E144" s="92"/>
      <c r="F144" s="92"/>
      <c r="G144" s="92"/>
      <c r="H144" s="92"/>
      <c r="I144" s="92"/>
      <c r="J144" s="92"/>
      <c r="K144" s="92"/>
      <c r="L144" s="92"/>
      <c r="M144" s="92"/>
    </row>
    <row r="145" spans="1:13" s="2" customFormat="1" ht="11.25">
      <c r="A145" s="16"/>
      <c r="B145" s="7"/>
      <c r="C145" s="7"/>
      <c r="D145" s="7"/>
      <c r="E145" s="89"/>
      <c r="F145" s="89"/>
      <c r="G145" s="89"/>
      <c r="H145" s="89"/>
      <c r="I145" s="89"/>
      <c r="J145" s="89"/>
      <c r="K145" s="89"/>
      <c r="L145" s="89"/>
      <c r="M145" s="89"/>
    </row>
    <row r="146" spans="1:13" ht="18.75" customHeight="1">
      <c r="A146" s="120" t="str">
        <f>A4</f>
        <v>ПРОЈЕКЦИЈА ЗА  2020. годину</v>
      </c>
      <c r="B146" s="121"/>
      <c r="C146" s="121"/>
      <c r="D146" s="12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1:13" ht="30.75" customHeight="1">
      <c r="A147" s="11" t="s">
        <v>73</v>
      </c>
      <c r="B147" s="8" t="s">
        <v>412</v>
      </c>
      <c r="C147" s="46" t="s">
        <v>265</v>
      </c>
      <c r="D147" s="46" t="s">
        <v>266</v>
      </c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1:13" ht="11.25">
      <c r="A148" s="14"/>
      <c r="B148" s="6" t="s">
        <v>334</v>
      </c>
      <c r="C148" s="50"/>
      <c r="D148" s="6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1:13" s="2" customFormat="1" ht="11.25">
      <c r="A149" s="14" t="s">
        <v>335</v>
      </c>
      <c r="B149" s="6" t="s">
        <v>336</v>
      </c>
      <c r="C149" s="51">
        <f>C150+C157+C164+C165</f>
        <v>0</v>
      </c>
      <c r="D149" s="43">
        <f aca="true" t="shared" si="3" ref="D149:D212">C149/1000</f>
        <v>0</v>
      </c>
      <c r="E149" s="89"/>
      <c r="F149" s="89"/>
      <c r="G149" s="89"/>
      <c r="H149" s="89"/>
      <c r="I149" s="89"/>
      <c r="J149" s="89"/>
      <c r="K149" s="89"/>
      <c r="L149" s="89"/>
      <c r="M149" s="89"/>
    </row>
    <row r="150" spans="1:13" s="2" customFormat="1" ht="11.25">
      <c r="A150" s="14" t="s">
        <v>337</v>
      </c>
      <c r="B150" s="6" t="s">
        <v>338</v>
      </c>
      <c r="C150" s="51">
        <f>C151+C152+C153+C154+C155+C156</f>
        <v>0</v>
      </c>
      <c r="D150" s="43">
        <f t="shared" si="3"/>
        <v>0</v>
      </c>
      <c r="E150" s="89"/>
      <c r="F150" s="89"/>
      <c r="G150" s="89"/>
      <c r="H150" s="89"/>
      <c r="I150" s="89"/>
      <c r="J150" s="89"/>
      <c r="K150" s="89"/>
      <c r="L150" s="89"/>
      <c r="M150" s="89"/>
    </row>
    <row r="151" spans="1:13" s="2" customFormat="1" ht="12" customHeight="1">
      <c r="A151" s="14" t="s">
        <v>339</v>
      </c>
      <c r="B151" s="6" t="s">
        <v>340</v>
      </c>
      <c r="C151" s="40"/>
      <c r="D151" s="43">
        <f t="shared" si="3"/>
        <v>0</v>
      </c>
      <c r="E151" s="89"/>
      <c r="F151" s="89"/>
      <c r="G151" s="89"/>
      <c r="H151" s="89"/>
      <c r="I151" s="89"/>
      <c r="J151" s="89"/>
      <c r="K151" s="89"/>
      <c r="L151" s="89"/>
      <c r="M151" s="89"/>
    </row>
    <row r="152" spans="1:13" s="2" customFormat="1" ht="12" customHeight="1">
      <c r="A152" s="14" t="s">
        <v>341</v>
      </c>
      <c r="B152" s="6" t="s">
        <v>342</v>
      </c>
      <c r="C152" s="40"/>
      <c r="D152" s="43">
        <f t="shared" si="3"/>
        <v>0</v>
      </c>
      <c r="E152" s="89"/>
      <c r="F152" s="89"/>
      <c r="G152" s="89"/>
      <c r="H152" s="89"/>
      <c r="I152" s="89"/>
      <c r="J152" s="89"/>
      <c r="K152" s="89"/>
      <c r="L152" s="89"/>
      <c r="M152" s="89"/>
    </row>
    <row r="153" spans="1:13" s="2" customFormat="1" ht="12" customHeight="1">
      <c r="A153" s="14" t="s">
        <v>343</v>
      </c>
      <c r="B153" s="6" t="s">
        <v>344</v>
      </c>
      <c r="C153" s="40"/>
      <c r="D153" s="43">
        <f t="shared" si="3"/>
        <v>0</v>
      </c>
      <c r="E153" s="89"/>
      <c r="F153" s="89"/>
      <c r="G153" s="89"/>
      <c r="H153" s="89"/>
      <c r="I153" s="89"/>
      <c r="J153" s="89"/>
      <c r="K153" s="89"/>
      <c r="L153" s="89"/>
      <c r="M153" s="89"/>
    </row>
    <row r="154" spans="1:13" s="2" customFormat="1" ht="12" customHeight="1">
      <c r="A154" s="14" t="s">
        <v>345</v>
      </c>
      <c r="B154" s="6" t="s">
        <v>346</v>
      </c>
      <c r="C154" s="40"/>
      <c r="D154" s="43">
        <f t="shared" si="3"/>
        <v>0</v>
      </c>
      <c r="E154" s="89"/>
      <c r="F154" s="89"/>
      <c r="G154" s="89"/>
      <c r="H154" s="89"/>
      <c r="I154" s="89"/>
      <c r="J154" s="89"/>
      <c r="K154" s="89"/>
      <c r="L154" s="89"/>
      <c r="M154" s="89"/>
    </row>
    <row r="155" spans="1:13" s="2" customFormat="1" ht="12" customHeight="1">
      <c r="A155" s="14" t="s">
        <v>347</v>
      </c>
      <c r="B155" s="6" t="s">
        <v>348</v>
      </c>
      <c r="C155" s="40"/>
      <c r="D155" s="43">
        <f t="shared" si="3"/>
        <v>0</v>
      </c>
      <c r="E155" s="89"/>
      <c r="F155" s="89"/>
      <c r="G155" s="89"/>
      <c r="H155" s="89"/>
      <c r="I155" s="89"/>
      <c r="J155" s="89"/>
      <c r="K155" s="89"/>
      <c r="L155" s="89"/>
      <c r="M155" s="89"/>
    </row>
    <row r="156" spans="1:13" s="2" customFormat="1" ht="12" customHeight="1">
      <c r="A156" s="14" t="s">
        <v>349</v>
      </c>
      <c r="B156" s="6" t="s">
        <v>350</v>
      </c>
      <c r="C156" s="40"/>
      <c r="D156" s="43">
        <f t="shared" si="3"/>
        <v>0</v>
      </c>
      <c r="E156" s="89"/>
      <c r="F156" s="89"/>
      <c r="G156" s="89"/>
      <c r="H156" s="89"/>
      <c r="I156" s="89"/>
      <c r="J156" s="89"/>
      <c r="K156" s="89"/>
      <c r="L156" s="89"/>
      <c r="M156" s="89"/>
    </row>
    <row r="157" spans="1:13" s="2" customFormat="1" ht="11.25">
      <c r="A157" s="14" t="s">
        <v>351</v>
      </c>
      <c r="B157" s="6" t="s">
        <v>352</v>
      </c>
      <c r="C157" s="51">
        <f>C158+C159+C160+C161+C162+C163</f>
        <v>0</v>
      </c>
      <c r="D157" s="43">
        <f t="shared" si="3"/>
        <v>0</v>
      </c>
      <c r="E157" s="89"/>
      <c r="F157" s="89"/>
      <c r="G157" s="89"/>
      <c r="H157" s="89"/>
      <c r="I157" s="89"/>
      <c r="J157" s="89"/>
      <c r="K157" s="89"/>
      <c r="L157" s="89"/>
      <c r="M157" s="89"/>
    </row>
    <row r="158" spans="1:13" s="2" customFormat="1" ht="22.5">
      <c r="A158" s="14" t="s">
        <v>353</v>
      </c>
      <c r="B158" s="6" t="s">
        <v>354</v>
      </c>
      <c r="C158" s="40"/>
      <c r="D158" s="43">
        <f t="shared" si="3"/>
        <v>0</v>
      </c>
      <c r="E158" s="89"/>
      <c r="F158" s="89"/>
      <c r="G158" s="89"/>
      <c r="H158" s="89"/>
      <c r="I158" s="89"/>
      <c r="J158" s="89"/>
      <c r="K158" s="89"/>
      <c r="L158" s="89"/>
      <c r="M158" s="89"/>
    </row>
    <row r="159" spans="1:13" s="2" customFormat="1" ht="22.5">
      <c r="A159" s="14" t="s">
        <v>355</v>
      </c>
      <c r="B159" s="6" t="s">
        <v>356</v>
      </c>
      <c r="C159" s="40"/>
      <c r="D159" s="43">
        <f t="shared" si="3"/>
        <v>0</v>
      </c>
      <c r="E159" s="89"/>
      <c r="F159" s="89"/>
      <c r="G159" s="89"/>
      <c r="H159" s="89"/>
      <c r="I159" s="89"/>
      <c r="J159" s="89"/>
      <c r="K159" s="89"/>
      <c r="L159" s="89"/>
      <c r="M159" s="89"/>
    </row>
    <row r="160" spans="1:13" s="2" customFormat="1" ht="22.5">
      <c r="A160" s="14" t="s">
        <v>357</v>
      </c>
      <c r="B160" s="6" t="s">
        <v>358</v>
      </c>
      <c r="C160" s="40"/>
      <c r="D160" s="43">
        <f t="shared" si="3"/>
        <v>0</v>
      </c>
      <c r="E160" s="89"/>
      <c r="F160" s="89"/>
      <c r="G160" s="89"/>
      <c r="H160" s="89"/>
      <c r="I160" s="89"/>
      <c r="J160" s="89"/>
      <c r="K160" s="89"/>
      <c r="L160" s="89"/>
      <c r="M160" s="89"/>
    </row>
    <row r="161" spans="1:13" s="2" customFormat="1" ht="22.5">
      <c r="A161" s="14" t="s">
        <v>359</v>
      </c>
      <c r="B161" s="6" t="s">
        <v>360</v>
      </c>
      <c r="C161" s="40"/>
      <c r="D161" s="43">
        <f t="shared" si="3"/>
        <v>0</v>
      </c>
      <c r="E161" s="89"/>
      <c r="F161" s="89"/>
      <c r="G161" s="89"/>
      <c r="H161" s="89"/>
      <c r="I161" s="89"/>
      <c r="J161" s="89"/>
      <c r="K161" s="89"/>
      <c r="L161" s="89"/>
      <c r="M161" s="89"/>
    </row>
    <row r="162" spans="1:13" s="2" customFormat="1" ht="11.25">
      <c r="A162" s="14" t="s">
        <v>361</v>
      </c>
      <c r="B162" s="6" t="s">
        <v>362</v>
      </c>
      <c r="C162" s="40"/>
      <c r="D162" s="43">
        <f t="shared" si="3"/>
        <v>0</v>
      </c>
      <c r="E162" s="89"/>
      <c r="F162" s="89"/>
      <c r="G162" s="89"/>
      <c r="H162" s="89"/>
      <c r="I162" s="89"/>
      <c r="J162" s="89"/>
      <c r="K162" s="89"/>
      <c r="L162" s="89"/>
      <c r="M162" s="89"/>
    </row>
    <row r="163" spans="1:13" s="2" customFormat="1" ht="11.25">
      <c r="A163" s="14" t="s">
        <v>363</v>
      </c>
      <c r="B163" s="6" t="s">
        <v>364</v>
      </c>
      <c r="C163" s="40"/>
      <c r="D163" s="43">
        <f t="shared" si="3"/>
        <v>0</v>
      </c>
      <c r="E163" s="89"/>
      <c r="F163" s="89"/>
      <c r="G163" s="89"/>
      <c r="H163" s="89"/>
      <c r="I163" s="89"/>
      <c r="J163" s="89"/>
      <c r="K163" s="89"/>
      <c r="L163" s="89"/>
      <c r="M163" s="89"/>
    </row>
    <row r="164" spans="1:13" s="2" customFormat="1" ht="11.25">
      <c r="A164" s="14" t="s">
        <v>365</v>
      </c>
      <c r="B164" s="6" t="s">
        <v>366</v>
      </c>
      <c r="C164" s="40"/>
      <c r="D164" s="43">
        <f t="shared" si="3"/>
        <v>0</v>
      </c>
      <c r="E164" s="89"/>
      <c r="F164" s="89"/>
      <c r="G164" s="89"/>
      <c r="H164" s="89"/>
      <c r="I164" s="89"/>
      <c r="J164" s="89"/>
      <c r="K164" s="89"/>
      <c r="L164" s="89"/>
      <c r="M164" s="89"/>
    </row>
    <row r="165" spans="1:13" s="2" customFormat="1" ht="11.25">
      <c r="A165" s="14" t="s">
        <v>367</v>
      </c>
      <c r="B165" s="6" t="s">
        <v>368</v>
      </c>
      <c r="C165" s="40"/>
      <c r="D165" s="43">
        <f t="shared" si="3"/>
        <v>0</v>
      </c>
      <c r="E165" s="89"/>
      <c r="F165" s="89"/>
      <c r="G165" s="89"/>
      <c r="H165" s="89"/>
      <c r="I165" s="89"/>
      <c r="J165" s="89"/>
      <c r="K165" s="89"/>
      <c r="L165" s="89"/>
      <c r="M165" s="89"/>
    </row>
    <row r="166" spans="1:13" ht="11.25">
      <c r="A166" s="14"/>
      <c r="B166" s="6" t="s">
        <v>369</v>
      </c>
      <c r="C166" s="40"/>
      <c r="D166" s="43">
        <f t="shared" si="3"/>
        <v>0</v>
      </c>
      <c r="E166" s="52"/>
      <c r="F166" s="52"/>
      <c r="G166" s="52"/>
      <c r="H166" s="52"/>
      <c r="I166" s="52"/>
      <c r="J166" s="52"/>
      <c r="K166" s="52"/>
      <c r="L166" s="52"/>
      <c r="M166" s="52"/>
    </row>
    <row r="167" spans="1:13" s="2" customFormat="1" ht="11.25">
      <c r="A167" s="14" t="s">
        <v>370</v>
      </c>
      <c r="B167" s="6" t="s">
        <v>371</v>
      </c>
      <c r="C167" s="51">
        <f>C168-C169-C170+C171+C172+C173+C174+C175+C176+C177+C178</f>
        <v>0</v>
      </c>
      <c r="D167" s="43">
        <f t="shared" si="3"/>
        <v>0</v>
      </c>
      <c r="E167" s="89"/>
      <c r="F167" s="89"/>
      <c r="G167" s="89"/>
      <c r="H167" s="89"/>
      <c r="I167" s="89"/>
      <c r="J167" s="89"/>
      <c r="K167" s="89"/>
      <c r="L167" s="89"/>
      <c r="M167" s="89"/>
    </row>
    <row r="168" spans="1:13" s="2" customFormat="1" ht="11.25">
      <c r="A168" s="14" t="s">
        <v>372</v>
      </c>
      <c r="B168" s="6" t="s">
        <v>373</v>
      </c>
      <c r="C168" s="40"/>
      <c r="D168" s="43">
        <f t="shared" si="3"/>
        <v>0</v>
      </c>
      <c r="E168" s="89"/>
      <c r="F168" s="89"/>
      <c r="G168" s="89"/>
      <c r="H168" s="89"/>
      <c r="I168" s="89"/>
      <c r="J168" s="89"/>
      <c r="K168" s="89"/>
      <c r="L168" s="89"/>
      <c r="M168" s="89"/>
    </row>
    <row r="169" spans="1:13" s="2" customFormat="1" ht="11.25">
      <c r="A169" s="14" t="s">
        <v>374</v>
      </c>
      <c r="B169" s="6" t="s">
        <v>375</v>
      </c>
      <c r="C169" s="40"/>
      <c r="D169" s="43">
        <f t="shared" si="3"/>
        <v>0</v>
      </c>
      <c r="E169" s="89"/>
      <c r="F169" s="89"/>
      <c r="G169" s="89"/>
      <c r="H169" s="89"/>
      <c r="I169" s="89"/>
      <c r="J169" s="89"/>
      <c r="K169" s="89"/>
      <c r="L169" s="89"/>
      <c r="M169" s="89"/>
    </row>
    <row r="170" spans="1:13" s="2" customFormat="1" ht="22.5">
      <c r="A170" s="14" t="s">
        <v>376</v>
      </c>
      <c r="B170" s="6" t="s">
        <v>377</v>
      </c>
      <c r="C170" s="40"/>
      <c r="D170" s="43">
        <f t="shared" si="3"/>
        <v>0</v>
      </c>
      <c r="E170" s="89"/>
      <c r="F170" s="89"/>
      <c r="G170" s="89"/>
      <c r="H170" s="89"/>
      <c r="I170" s="89"/>
      <c r="J170" s="89"/>
      <c r="K170" s="89"/>
      <c r="L170" s="89"/>
      <c r="M170" s="89"/>
    </row>
    <row r="171" spans="1:13" s="2" customFormat="1" ht="22.5">
      <c r="A171" s="14" t="s">
        <v>378</v>
      </c>
      <c r="B171" s="6" t="s">
        <v>379</v>
      </c>
      <c r="C171" s="40"/>
      <c r="D171" s="43">
        <f t="shared" si="3"/>
        <v>0</v>
      </c>
      <c r="E171" s="89"/>
      <c r="F171" s="89"/>
      <c r="G171" s="89"/>
      <c r="H171" s="89"/>
      <c r="I171" s="89"/>
      <c r="J171" s="89"/>
      <c r="K171" s="89"/>
      <c r="L171" s="89"/>
      <c r="M171" s="89"/>
    </row>
    <row r="172" spans="1:13" s="2" customFormat="1" ht="11.25">
      <c r="A172" s="14" t="s">
        <v>380</v>
      </c>
      <c r="B172" s="6" t="s">
        <v>381</v>
      </c>
      <c r="C172" s="40"/>
      <c r="D172" s="43">
        <f t="shared" si="3"/>
        <v>0</v>
      </c>
      <c r="E172" s="89"/>
      <c r="F172" s="89"/>
      <c r="G172" s="89"/>
      <c r="H172" s="89"/>
      <c r="I172" s="89"/>
      <c r="J172" s="89"/>
      <c r="K172" s="89"/>
      <c r="L172" s="89"/>
      <c r="M172" s="89"/>
    </row>
    <row r="173" spans="1:13" s="2" customFormat="1" ht="11.25">
      <c r="A173" s="14" t="s">
        <v>382</v>
      </c>
      <c r="B173" s="6" t="s">
        <v>383</v>
      </c>
      <c r="C173" s="40"/>
      <c r="D173" s="43">
        <f t="shared" si="3"/>
        <v>0</v>
      </c>
      <c r="E173" s="89"/>
      <c r="F173" s="89"/>
      <c r="G173" s="89"/>
      <c r="H173" s="89"/>
      <c r="I173" s="89"/>
      <c r="J173" s="89"/>
      <c r="K173" s="89"/>
      <c r="L173" s="89"/>
      <c r="M173" s="89"/>
    </row>
    <row r="174" spans="1:13" s="2" customFormat="1" ht="11.25">
      <c r="A174" s="14" t="s">
        <v>384</v>
      </c>
      <c r="B174" s="6" t="s">
        <v>385</v>
      </c>
      <c r="C174" s="40"/>
      <c r="D174" s="43">
        <f t="shared" si="3"/>
        <v>0</v>
      </c>
      <c r="E174" s="89"/>
      <c r="F174" s="89"/>
      <c r="G174" s="89"/>
      <c r="H174" s="89"/>
      <c r="I174" s="89"/>
      <c r="J174" s="89"/>
      <c r="K174" s="89"/>
      <c r="L174" s="89"/>
      <c r="M174" s="89"/>
    </row>
    <row r="175" spans="1:13" s="2" customFormat="1" ht="11.25">
      <c r="A175" s="14" t="s">
        <v>386</v>
      </c>
      <c r="B175" s="6" t="s">
        <v>387</v>
      </c>
      <c r="C175" s="40"/>
      <c r="D175" s="43">
        <f t="shared" si="3"/>
        <v>0</v>
      </c>
      <c r="E175" s="89"/>
      <c r="F175" s="89"/>
      <c r="G175" s="89"/>
      <c r="H175" s="89"/>
      <c r="I175" s="89"/>
      <c r="J175" s="89"/>
      <c r="K175" s="89"/>
      <c r="L175" s="89"/>
      <c r="M175" s="89"/>
    </row>
    <row r="176" spans="1:13" s="2" customFormat="1" ht="11.25">
      <c r="A176" s="14" t="s">
        <v>388</v>
      </c>
      <c r="B176" s="6" t="s">
        <v>389</v>
      </c>
      <c r="C176" s="40"/>
      <c r="D176" s="43">
        <f t="shared" si="3"/>
        <v>0</v>
      </c>
      <c r="E176" s="89"/>
      <c r="F176" s="89"/>
      <c r="G176" s="89"/>
      <c r="H176" s="89"/>
      <c r="I176" s="89"/>
      <c r="J176" s="89"/>
      <c r="K176" s="89"/>
      <c r="L176" s="89"/>
      <c r="M176" s="89"/>
    </row>
    <row r="177" spans="1:13" s="2" customFormat="1" ht="11.25">
      <c r="A177" s="14" t="s">
        <v>390</v>
      </c>
      <c r="B177" s="6" t="s">
        <v>391</v>
      </c>
      <c r="C177" s="40"/>
      <c r="D177" s="43">
        <f t="shared" si="3"/>
        <v>0</v>
      </c>
      <c r="E177" s="89"/>
      <c r="F177" s="89"/>
      <c r="G177" s="89"/>
      <c r="H177" s="89"/>
      <c r="I177" s="89"/>
      <c r="J177" s="89"/>
      <c r="K177" s="89"/>
      <c r="L177" s="89"/>
      <c r="M177" s="89"/>
    </row>
    <row r="178" spans="1:13" s="2" customFormat="1" ht="12" customHeight="1">
      <c r="A178" s="14" t="s">
        <v>392</v>
      </c>
      <c r="B178" s="6" t="s">
        <v>393</v>
      </c>
      <c r="C178" s="40"/>
      <c r="D178" s="43">
        <f t="shared" si="3"/>
        <v>0</v>
      </c>
      <c r="E178" s="89"/>
      <c r="F178" s="89"/>
      <c r="G178" s="89"/>
      <c r="H178" s="89"/>
      <c r="I178" s="89"/>
      <c r="J178" s="89"/>
      <c r="K178" s="89"/>
      <c r="L178" s="89"/>
      <c r="M178" s="89"/>
    </row>
    <row r="179" spans="1:13" s="2" customFormat="1" ht="11.25">
      <c r="A179" s="14"/>
      <c r="B179" s="6" t="s">
        <v>394</v>
      </c>
      <c r="C179" s="87" t="str">
        <f>IF((C149-C167)&gt;0,(C149-C167),"0")</f>
        <v>0</v>
      </c>
      <c r="D179" s="43">
        <f t="shared" si="3"/>
        <v>0</v>
      </c>
      <c r="E179" s="89"/>
      <c r="F179" s="89"/>
      <c r="G179" s="89"/>
      <c r="H179" s="89"/>
      <c r="I179" s="89"/>
      <c r="J179" s="89"/>
      <c r="K179" s="89"/>
      <c r="L179" s="89"/>
      <c r="M179" s="89"/>
    </row>
    <row r="180" spans="1:13" s="2" customFormat="1" ht="11.25">
      <c r="A180" s="14"/>
      <c r="B180" s="6" t="s">
        <v>395</v>
      </c>
      <c r="C180" s="87" t="str">
        <f>IF((C167-C149)&gt;0,(C167-C149),"0")</f>
        <v>0</v>
      </c>
      <c r="D180" s="43">
        <f t="shared" si="3"/>
        <v>0</v>
      </c>
      <c r="E180" s="89"/>
      <c r="F180" s="89"/>
      <c r="G180" s="89"/>
      <c r="H180" s="89"/>
      <c r="I180" s="89"/>
      <c r="J180" s="89"/>
      <c r="K180" s="89"/>
      <c r="L180" s="89"/>
      <c r="M180" s="89"/>
    </row>
    <row r="181" spans="1:13" s="2" customFormat="1" ht="11.25">
      <c r="A181" s="14" t="s">
        <v>396</v>
      </c>
      <c r="B181" s="6" t="s">
        <v>397</v>
      </c>
      <c r="C181" s="51">
        <f>C182+C187+C188</f>
        <v>0</v>
      </c>
      <c r="D181" s="43">
        <f t="shared" si="3"/>
        <v>0</v>
      </c>
      <c r="E181" s="89"/>
      <c r="F181" s="89"/>
      <c r="G181" s="89"/>
      <c r="H181" s="89"/>
      <c r="I181" s="89"/>
      <c r="J181" s="89"/>
      <c r="K181" s="89"/>
      <c r="L181" s="89"/>
      <c r="M181" s="89"/>
    </row>
    <row r="182" spans="1:13" s="2" customFormat="1" ht="14.25" customHeight="1">
      <c r="A182" s="14" t="s">
        <v>398</v>
      </c>
      <c r="B182" s="6" t="s">
        <v>399</v>
      </c>
      <c r="C182" s="51">
        <f>C183+C184+C185+C186</f>
        <v>0</v>
      </c>
      <c r="D182" s="43">
        <f t="shared" si="3"/>
        <v>0</v>
      </c>
      <c r="E182" s="89"/>
      <c r="F182" s="89"/>
      <c r="G182" s="89"/>
      <c r="H182" s="89"/>
      <c r="I182" s="89"/>
      <c r="J182" s="89"/>
      <c r="K182" s="89"/>
      <c r="L182" s="89"/>
      <c r="M182" s="89"/>
    </row>
    <row r="183" spans="1:13" s="2" customFormat="1" ht="11.25">
      <c r="A183" s="14" t="s">
        <v>400</v>
      </c>
      <c r="B183" s="6" t="s">
        <v>401</v>
      </c>
      <c r="C183" s="40"/>
      <c r="D183" s="43">
        <f t="shared" si="3"/>
        <v>0</v>
      </c>
      <c r="E183" s="89"/>
      <c r="F183" s="89"/>
      <c r="G183" s="89"/>
      <c r="H183" s="89"/>
      <c r="I183" s="89"/>
      <c r="J183" s="89"/>
      <c r="K183" s="89"/>
      <c r="L183" s="89"/>
      <c r="M183" s="89"/>
    </row>
    <row r="184" spans="1:13" s="2" customFormat="1" ht="11.25">
      <c r="A184" s="14" t="s">
        <v>402</v>
      </c>
      <c r="B184" s="6" t="s">
        <v>403</v>
      </c>
      <c r="C184" s="40"/>
      <c r="D184" s="43">
        <f t="shared" si="3"/>
        <v>0</v>
      </c>
      <c r="E184" s="89"/>
      <c r="F184" s="89"/>
      <c r="G184" s="89"/>
      <c r="H184" s="89"/>
      <c r="I184" s="89"/>
      <c r="J184" s="89"/>
      <c r="K184" s="89"/>
      <c r="L184" s="89"/>
      <c r="M184" s="89"/>
    </row>
    <row r="185" spans="1:13" s="2" customFormat="1" ht="13.5" customHeight="1">
      <c r="A185" s="14" t="s">
        <v>404</v>
      </c>
      <c r="B185" s="6" t="s">
        <v>405</v>
      </c>
      <c r="C185" s="40"/>
      <c r="D185" s="43">
        <f t="shared" si="3"/>
        <v>0</v>
      </c>
      <c r="E185" s="89"/>
      <c r="F185" s="89"/>
      <c r="G185" s="89"/>
      <c r="H185" s="89"/>
      <c r="I185" s="89"/>
      <c r="J185" s="89"/>
      <c r="K185" s="89"/>
      <c r="L185" s="89"/>
      <c r="M185" s="89"/>
    </row>
    <row r="186" spans="1:13" s="2" customFormat="1" ht="11.25">
      <c r="A186" s="14" t="s">
        <v>406</v>
      </c>
      <c r="B186" s="6" t="s">
        <v>407</v>
      </c>
      <c r="C186" s="40"/>
      <c r="D186" s="43">
        <f t="shared" si="3"/>
        <v>0</v>
      </c>
      <c r="E186" s="89"/>
      <c r="F186" s="89"/>
      <c r="G186" s="89"/>
      <c r="H186" s="89"/>
      <c r="I186" s="89"/>
      <c r="J186" s="89"/>
      <c r="K186" s="89"/>
      <c r="L186" s="89"/>
      <c r="M186" s="89"/>
    </row>
    <row r="187" spans="1:13" s="2" customFormat="1" ht="11.25">
      <c r="A187" s="14" t="s">
        <v>408</v>
      </c>
      <c r="B187" s="6" t="s">
        <v>409</v>
      </c>
      <c r="C187" s="40"/>
      <c r="D187" s="43">
        <f t="shared" si="3"/>
        <v>0</v>
      </c>
      <c r="E187" s="89"/>
      <c r="F187" s="89"/>
      <c r="G187" s="89"/>
      <c r="H187" s="89"/>
      <c r="I187" s="89"/>
      <c r="J187" s="89"/>
      <c r="K187" s="89"/>
      <c r="L187" s="89"/>
      <c r="M187" s="89"/>
    </row>
    <row r="188" spans="1:13" s="2" customFormat="1" ht="22.5">
      <c r="A188" s="14" t="s">
        <v>410</v>
      </c>
      <c r="B188" s="6" t="s">
        <v>411</v>
      </c>
      <c r="C188" s="40"/>
      <c r="D188" s="43">
        <f t="shared" si="3"/>
        <v>0</v>
      </c>
      <c r="E188" s="89"/>
      <c r="F188" s="89"/>
      <c r="G188" s="89"/>
      <c r="H188" s="89"/>
      <c r="I188" s="89"/>
      <c r="J188" s="89"/>
      <c r="K188" s="89"/>
      <c r="L188" s="89"/>
      <c r="M188" s="89"/>
    </row>
    <row r="189" spans="1:13" s="2" customFormat="1" ht="11.25">
      <c r="A189" s="14" t="s">
        <v>413</v>
      </c>
      <c r="B189" s="6" t="s">
        <v>414</v>
      </c>
      <c r="C189" s="51">
        <f>C190+C195+C196</f>
        <v>0</v>
      </c>
      <c r="D189" s="43">
        <f t="shared" si="3"/>
        <v>0</v>
      </c>
      <c r="E189" s="89"/>
      <c r="F189" s="89"/>
      <c r="G189" s="89"/>
      <c r="H189" s="89"/>
      <c r="I189" s="89"/>
      <c r="J189" s="89"/>
      <c r="K189" s="89"/>
      <c r="L189" s="89"/>
      <c r="M189" s="89"/>
    </row>
    <row r="190" spans="1:13" s="2" customFormat="1" ht="22.5">
      <c r="A190" s="14" t="s">
        <v>415</v>
      </c>
      <c r="B190" s="6" t="s">
        <v>416</v>
      </c>
      <c r="C190" s="51">
        <f>C191+C192+C193+C194</f>
        <v>0</v>
      </c>
      <c r="D190" s="43">
        <f t="shared" si="3"/>
        <v>0</v>
      </c>
      <c r="E190" s="89"/>
      <c r="F190" s="89"/>
      <c r="G190" s="89"/>
      <c r="H190" s="89"/>
      <c r="I190" s="89"/>
      <c r="J190" s="89"/>
      <c r="K190" s="89"/>
      <c r="L190" s="89"/>
      <c r="M190" s="89"/>
    </row>
    <row r="191" spans="1:13" s="2" customFormat="1" ht="11.25">
      <c r="A191" s="14" t="s">
        <v>417</v>
      </c>
      <c r="B191" s="6" t="s">
        <v>418</v>
      </c>
      <c r="C191" s="40"/>
      <c r="D191" s="43">
        <f t="shared" si="3"/>
        <v>0</v>
      </c>
      <c r="E191" s="89"/>
      <c r="F191" s="89"/>
      <c r="G191" s="89"/>
      <c r="H191" s="89"/>
      <c r="I191" s="89"/>
      <c r="J191" s="89"/>
      <c r="K191" s="89"/>
      <c r="L191" s="89"/>
      <c r="M191" s="89"/>
    </row>
    <row r="192" spans="1:13" s="2" customFormat="1" ht="11.25">
      <c r="A192" s="14" t="s">
        <v>419</v>
      </c>
      <c r="B192" s="6" t="s">
        <v>420</v>
      </c>
      <c r="C192" s="40"/>
      <c r="D192" s="43">
        <f t="shared" si="3"/>
        <v>0</v>
      </c>
      <c r="E192" s="89"/>
      <c r="F192" s="89"/>
      <c r="G192" s="89"/>
      <c r="H192" s="89"/>
      <c r="I192" s="89"/>
      <c r="J192" s="89"/>
      <c r="K192" s="89"/>
      <c r="L192" s="89"/>
      <c r="M192" s="89"/>
    </row>
    <row r="193" spans="1:13" s="2" customFormat="1" ht="12" customHeight="1">
      <c r="A193" s="14" t="s">
        <v>421</v>
      </c>
      <c r="B193" s="6" t="s">
        <v>422</v>
      </c>
      <c r="C193" s="40"/>
      <c r="D193" s="43">
        <f t="shared" si="3"/>
        <v>0</v>
      </c>
      <c r="E193" s="89"/>
      <c r="F193" s="89"/>
      <c r="G193" s="89"/>
      <c r="H193" s="89"/>
      <c r="I193" s="89"/>
      <c r="J193" s="89"/>
      <c r="K193" s="89"/>
      <c r="L193" s="89"/>
      <c r="M193" s="89"/>
    </row>
    <row r="194" spans="1:13" s="2" customFormat="1" ht="11.25">
      <c r="A194" s="14" t="s">
        <v>423</v>
      </c>
      <c r="B194" s="6" t="s">
        <v>424</v>
      </c>
      <c r="C194" s="40"/>
      <c r="D194" s="43">
        <f t="shared" si="3"/>
        <v>0</v>
      </c>
      <c r="E194" s="89"/>
      <c r="F194" s="89"/>
      <c r="G194" s="89"/>
      <c r="H194" s="89"/>
      <c r="I194" s="89"/>
      <c r="J194" s="89"/>
      <c r="K194" s="89"/>
      <c r="L194" s="89"/>
      <c r="M194" s="89"/>
    </row>
    <row r="195" spans="1:13" s="2" customFormat="1" ht="11.25">
      <c r="A195" s="14" t="s">
        <v>425</v>
      </c>
      <c r="B195" s="6" t="s">
        <v>426</v>
      </c>
      <c r="C195" s="40"/>
      <c r="D195" s="43">
        <f t="shared" si="3"/>
        <v>0</v>
      </c>
      <c r="E195" s="89"/>
      <c r="F195" s="89"/>
      <c r="G195" s="89"/>
      <c r="H195" s="89"/>
      <c r="I195" s="89"/>
      <c r="J195" s="89"/>
      <c r="K195" s="89"/>
      <c r="L195" s="89"/>
      <c r="M195" s="89"/>
    </row>
    <row r="196" spans="1:13" s="2" customFormat="1" ht="22.5">
      <c r="A196" s="14" t="s">
        <v>427</v>
      </c>
      <c r="B196" s="6" t="s">
        <v>428</v>
      </c>
      <c r="C196" s="40"/>
      <c r="D196" s="43">
        <f t="shared" si="3"/>
        <v>0</v>
      </c>
      <c r="E196" s="89"/>
      <c r="F196" s="89"/>
      <c r="G196" s="89"/>
      <c r="H196" s="89"/>
      <c r="I196" s="89"/>
      <c r="J196" s="89"/>
      <c r="K196" s="89"/>
      <c r="L196" s="89"/>
      <c r="M196" s="89"/>
    </row>
    <row r="197" spans="1:13" s="2" customFormat="1" ht="11.25">
      <c r="A197" s="14"/>
      <c r="B197" s="6" t="s">
        <v>429</v>
      </c>
      <c r="C197" s="87" t="str">
        <f>IF((C181-C189)&gt;0,(C181-C189),"0")</f>
        <v>0</v>
      </c>
      <c r="D197" s="43">
        <f t="shared" si="3"/>
        <v>0</v>
      </c>
      <c r="E197" s="89"/>
      <c r="F197" s="89"/>
      <c r="G197" s="89"/>
      <c r="H197" s="89"/>
      <c r="I197" s="89"/>
      <c r="J197" s="89"/>
      <c r="K197" s="89"/>
      <c r="L197" s="89"/>
      <c r="M197" s="89"/>
    </row>
    <row r="198" spans="1:13" s="2" customFormat="1" ht="11.25">
      <c r="A198" s="14"/>
      <c r="B198" s="6" t="s">
        <v>430</v>
      </c>
      <c r="C198" s="87" t="str">
        <f>IF((C189-C181)&gt;0,(C189-C181),"0")</f>
        <v>0</v>
      </c>
      <c r="D198" s="43">
        <f t="shared" si="3"/>
        <v>0</v>
      </c>
      <c r="E198" s="89"/>
      <c r="F198" s="89"/>
      <c r="G198" s="89"/>
      <c r="H198" s="89"/>
      <c r="I198" s="89"/>
      <c r="J198" s="89"/>
      <c r="K198" s="89"/>
      <c r="L198" s="89"/>
      <c r="M198" s="89"/>
    </row>
    <row r="199" spans="1:13" s="2" customFormat="1" ht="22.5">
      <c r="A199" s="14" t="s">
        <v>431</v>
      </c>
      <c r="B199" s="6" t="s">
        <v>432</v>
      </c>
      <c r="C199" s="40"/>
      <c r="D199" s="43">
        <f t="shared" si="3"/>
        <v>0</v>
      </c>
      <c r="E199" s="89"/>
      <c r="F199" s="89"/>
      <c r="G199" s="89"/>
      <c r="H199" s="89"/>
      <c r="I199" s="89"/>
      <c r="J199" s="89"/>
      <c r="K199" s="89"/>
      <c r="L199" s="89"/>
      <c r="M199" s="89"/>
    </row>
    <row r="200" spans="1:13" s="2" customFormat="1" ht="22.5">
      <c r="A200" s="14" t="s">
        <v>433</v>
      </c>
      <c r="B200" s="6" t="s">
        <v>434</v>
      </c>
      <c r="C200" s="40"/>
      <c r="D200" s="43">
        <f t="shared" si="3"/>
        <v>0</v>
      </c>
      <c r="E200" s="89"/>
      <c r="F200" s="89"/>
      <c r="G200" s="89"/>
      <c r="H200" s="89"/>
      <c r="I200" s="89"/>
      <c r="J200" s="89"/>
      <c r="K200" s="89"/>
      <c r="L200" s="89"/>
      <c r="M200" s="89"/>
    </row>
    <row r="201" spans="1:13" s="2" customFormat="1" ht="11.25">
      <c r="A201" s="14" t="s">
        <v>435</v>
      </c>
      <c r="B201" s="6" t="s">
        <v>436</v>
      </c>
      <c r="C201" s="40"/>
      <c r="D201" s="43">
        <f t="shared" si="3"/>
        <v>0</v>
      </c>
      <c r="E201" s="89"/>
      <c r="F201" s="89"/>
      <c r="G201" s="89"/>
      <c r="H201" s="89"/>
      <c r="I201" s="89"/>
      <c r="J201" s="89"/>
      <c r="K201" s="89"/>
      <c r="L201" s="89"/>
      <c r="M201" s="89"/>
    </row>
    <row r="202" spans="1:13" s="2" customFormat="1" ht="11.25">
      <c r="A202" s="14" t="s">
        <v>437</v>
      </c>
      <c r="B202" s="6" t="s">
        <v>438</v>
      </c>
      <c r="C202" s="40"/>
      <c r="D202" s="43">
        <f t="shared" si="3"/>
        <v>0</v>
      </c>
      <c r="E202" s="89"/>
      <c r="F202" s="89"/>
      <c r="G202" s="89"/>
      <c r="H202" s="89"/>
      <c r="I202" s="89"/>
      <c r="J202" s="89"/>
      <c r="K202" s="89"/>
      <c r="L202" s="89"/>
      <c r="M202" s="89"/>
    </row>
    <row r="203" spans="1:13" s="2" customFormat="1" ht="11.25">
      <c r="A203" s="14"/>
      <c r="B203" s="6" t="s">
        <v>439</v>
      </c>
      <c r="C203" s="87" t="str">
        <f>IF((C179-C180+C197-C198+C199-C200+C201-C202)&gt;0,(C179-C180+C197-C198+C199-C200+C201-C202),"0")</f>
        <v>0</v>
      </c>
      <c r="D203" s="43">
        <f t="shared" si="3"/>
        <v>0</v>
      </c>
      <c r="E203" s="89"/>
      <c r="F203" s="89"/>
      <c r="G203" s="89"/>
      <c r="H203" s="89"/>
      <c r="I203" s="89"/>
      <c r="J203" s="89"/>
      <c r="K203" s="89"/>
      <c r="L203" s="89"/>
      <c r="M203" s="89"/>
    </row>
    <row r="204" spans="1:13" s="2" customFormat="1" ht="11.25">
      <c r="A204" s="14"/>
      <c r="B204" s="6" t="s">
        <v>440</v>
      </c>
      <c r="C204" s="87" t="str">
        <f>IF((C180-C179+C198-C197+C200-C199+C202-C201)&gt;0,(C180-C179+C198-C197+C200-C199+C202-C201),"0")</f>
        <v>0</v>
      </c>
      <c r="D204" s="43">
        <f t="shared" si="3"/>
        <v>0</v>
      </c>
      <c r="E204" s="89"/>
      <c r="F204" s="89"/>
      <c r="G204" s="89"/>
      <c r="H204" s="89"/>
      <c r="I204" s="89"/>
      <c r="J204" s="89"/>
      <c r="K204" s="89"/>
      <c r="L204" s="89"/>
      <c r="M204" s="89"/>
    </row>
    <row r="205" spans="1:13" s="2" customFormat="1" ht="27" customHeight="1">
      <c r="A205" s="14" t="s">
        <v>1</v>
      </c>
      <c r="B205" s="6" t="s">
        <v>441</v>
      </c>
      <c r="C205" s="40"/>
      <c r="D205" s="43">
        <f t="shared" si="3"/>
        <v>0</v>
      </c>
      <c r="E205" s="89"/>
      <c r="F205" s="89"/>
      <c r="G205" s="89"/>
      <c r="H205" s="89"/>
      <c r="I205" s="89"/>
      <c r="J205" s="89"/>
      <c r="K205" s="89"/>
      <c r="L205" s="89"/>
      <c r="M205" s="89"/>
    </row>
    <row r="206" spans="1:13" s="2" customFormat="1" ht="27" customHeight="1">
      <c r="A206" s="14" t="s">
        <v>2</v>
      </c>
      <c r="B206" s="6" t="s">
        <v>442</v>
      </c>
      <c r="C206" s="40"/>
      <c r="D206" s="43">
        <f t="shared" si="3"/>
        <v>0</v>
      </c>
      <c r="E206" s="89"/>
      <c r="F206" s="89"/>
      <c r="G206" s="89"/>
      <c r="H206" s="89"/>
      <c r="I206" s="89"/>
      <c r="J206" s="89"/>
      <c r="K206" s="89"/>
      <c r="L206" s="89"/>
      <c r="M206" s="89"/>
    </row>
    <row r="207" spans="1:13" s="2" customFormat="1" ht="11.25">
      <c r="A207" s="14"/>
      <c r="B207" s="6" t="s">
        <v>443</v>
      </c>
      <c r="C207" s="87" t="str">
        <f>IF((C203-C204+C205-C206)&gt;0,(C203-C204+C205-C206),"0")</f>
        <v>0</v>
      </c>
      <c r="D207" s="43">
        <f t="shared" si="3"/>
        <v>0</v>
      </c>
      <c r="E207" s="89"/>
      <c r="F207" s="89"/>
      <c r="G207" s="89"/>
      <c r="H207" s="89"/>
      <c r="I207" s="89"/>
      <c r="J207" s="89"/>
      <c r="K207" s="89"/>
      <c r="L207" s="89"/>
      <c r="M207" s="89"/>
    </row>
    <row r="208" spans="1:13" s="2" customFormat="1" ht="11.25">
      <c r="A208" s="14"/>
      <c r="B208" s="6" t="s">
        <v>444</v>
      </c>
      <c r="C208" s="87" t="str">
        <f>IF((C204-C203+C206-C205)&gt;0,(C204-C203+C206-C205),"0")</f>
        <v>0</v>
      </c>
      <c r="D208" s="43">
        <f t="shared" si="3"/>
        <v>0</v>
      </c>
      <c r="E208" s="89"/>
      <c r="F208" s="89"/>
      <c r="G208" s="89"/>
      <c r="H208" s="89"/>
      <c r="I208" s="89"/>
      <c r="J208" s="89"/>
      <c r="K208" s="89"/>
      <c r="L208" s="89"/>
      <c r="M208" s="89"/>
    </row>
    <row r="209" spans="1:13" ht="11.25">
      <c r="A209" s="14"/>
      <c r="B209" s="6" t="s">
        <v>445</v>
      </c>
      <c r="C209" s="51"/>
      <c r="D209" s="43"/>
      <c r="E209" s="52"/>
      <c r="F209" s="52"/>
      <c r="G209" s="52"/>
      <c r="H209" s="52"/>
      <c r="I209" s="52"/>
      <c r="J209" s="52"/>
      <c r="K209" s="52"/>
      <c r="L209" s="52"/>
      <c r="M209" s="52"/>
    </row>
    <row r="210" spans="1:13" s="2" customFormat="1" ht="11.25">
      <c r="A210" s="14" t="s">
        <v>446</v>
      </c>
      <c r="B210" s="6" t="s">
        <v>447</v>
      </c>
      <c r="C210" s="40"/>
      <c r="D210" s="43">
        <f t="shared" si="3"/>
        <v>0</v>
      </c>
      <c r="E210" s="89"/>
      <c r="F210" s="89"/>
      <c r="G210" s="89"/>
      <c r="H210" s="89"/>
      <c r="I210" s="89"/>
      <c r="J210" s="89"/>
      <c r="K210" s="89"/>
      <c r="L210" s="89"/>
      <c r="M210" s="89"/>
    </row>
    <row r="211" spans="1:13" s="2" customFormat="1" ht="11.25">
      <c r="A211" s="14" t="s">
        <v>448</v>
      </c>
      <c r="B211" s="6" t="s">
        <v>449</v>
      </c>
      <c r="C211" s="40"/>
      <c r="D211" s="43">
        <f t="shared" si="3"/>
        <v>0</v>
      </c>
      <c r="E211" s="89"/>
      <c r="F211" s="89"/>
      <c r="G211" s="89"/>
      <c r="H211" s="89"/>
      <c r="I211" s="89"/>
      <c r="J211" s="89"/>
      <c r="K211" s="89"/>
      <c r="L211" s="89"/>
      <c r="M211" s="89"/>
    </row>
    <row r="212" spans="1:13" s="2" customFormat="1" ht="11.25">
      <c r="A212" s="14" t="s">
        <v>448</v>
      </c>
      <c r="B212" s="6" t="s">
        <v>450</v>
      </c>
      <c r="C212" s="40"/>
      <c r="D212" s="43">
        <f t="shared" si="3"/>
        <v>0</v>
      </c>
      <c r="E212" s="89"/>
      <c r="F212" s="89"/>
      <c r="G212" s="89"/>
      <c r="H212" s="89"/>
      <c r="I212" s="89"/>
      <c r="J212" s="89"/>
      <c r="K212" s="89"/>
      <c r="L212" s="89"/>
      <c r="M212" s="89"/>
    </row>
    <row r="213" spans="1:13" s="2" customFormat="1" ht="11.25">
      <c r="A213" s="14" t="s">
        <v>451</v>
      </c>
      <c r="B213" s="6" t="s">
        <v>452</v>
      </c>
      <c r="C213" s="40"/>
      <c r="D213" s="43">
        <f aca="true" t="shared" si="4" ref="D213:D220">C213/1000</f>
        <v>0</v>
      </c>
      <c r="E213" s="89"/>
      <c r="F213" s="89"/>
      <c r="G213" s="89"/>
      <c r="H213" s="89"/>
      <c r="I213" s="89"/>
      <c r="J213" s="89"/>
      <c r="K213" s="89"/>
      <c r="L213" s="89"/>
      <c r="M213" s="89"/>
    </row>
    <row r="214" spans="1:13" s="2" customFormat="1" ht="11.25">
      <c r="A214" s="14"/>
      <c r="B214" s="6" t="s">
        <v>453</v>
      </c>
      <c r="C214" s="87" t="str">
        <f>IF((C207-C208-C210-C211+C212)&gt;0,(C207-C208-C210-C211+C212),"0")</f>
        <v>0</v>
      </c>
      <c r="D214" s="43">
        <f t="shared" si="4"/>
        <v>0</v>
      </c>
      <c r="E214" s="89"/>
      <c r="F214" s="89"/>
      <c r="G214" s="89"/>
      <c r="H214" s="89"/>
      <c r="I214" s="89"/>
      <c r="J214" s="89"/>
      <c r="K214" s="89"/>
      <c r="L214" s="89"/>
      <c r="M214" s="89"/>
    </row>
    <row r="215" spans="1:13" s="2" customFormat="1" ht="11.25">
      <c r="A215" s="14"/>
      <c r="B215" s="6" t="s">
        <v>454</v>
      </c>
      <c r="C215" s="87" t="str">
        <f>IF((C208-C207+C210+C211-C212)&gt;0,(C208-C207+C210+C211-C212),"0")</f>
        <v>0</v>
      </c>
      <c r="D215" s="43">
        <f t="shared" si="4"/>
        <v>0</v>
      </c>
      <c r="E215" s="89"/>
      <c r="F215" s="89"/>
      <c r="G215" s="89"/>
      <c r="H215" s="89"/>
      <c r="I215" s="89"/>
      <c r="J215" s="89"/>
      <c r="K215" s="89"/>
      <c r="L215" s="89"/>
      <c r="M215" s="89"/>
    </row>
    <row r="216" spans="1:13" s="2" customFormat="1" ht="11.25">
      <c r="A216" s="14"/>
      <c r="B216" s="6" t="s">
        <v>455</v>
      </c>
      <c r="C216" s="40"/>
      <c r="D216" s="43">
        <f t="shared" si="4"/>
        <v>0</v>
      </c>
      <c r="E216" s="89"/>
      <c r="F216" s="89"/>
      <c r="G216" s="89"/>
      <c r="H216" s="89"/>
      <c r="I216" s="89"/>
      <c r="J216" s="89"/>
      <c r="K216" s="89"/>
      <c r="L216" s="89"/>
      <c r="M216" s="89"/>
    </row>
    <row r="217" spans="1:13" s="2" customFormat="1" ht="11.25">
      <c r="A217" s="14"/>
      <c r="B217" s="6" t="s">
        <v>456</v>
      </c>
      <c r="C217" s="40"/>
      <c r="D217" s="43">
        <f t="shared" si="4"/>
        <v>0</v>
      </c>
      <c r="E217" s="89"/>
      <c r="F217" s="89"/>
      <c r="G217" s="89"/>
      <c r="H217" s="89"/>
      <c r="I217" s="89"/>
      <c r="J217" s="89"/>
      <c r="K217" s="89"/>
      <c r="L217" s="89"/>
      <c r="M217" s="89"/>
    </row>
    <row r="218" spans="1:13" s="2" customFormat="1" ht="11.25">
      <c r="A218" s="14"/>
      <c r="B218" s="6" t="s">
        <v>457</v>
      </c>
      <c r="C218" s="40"/>
      <c r="D218" s="43">
        <f t="shared" si="4"/>
        <v>0</v>
      </c>
      <c r="E218" s="89"/>
      <c r="F218" s="89"/>
      <c r="G218" s="89"/>
      <c r="H218" s="89"/>
      <c r="I218" s="89"/>
      <c r="J218" s="89"/>
      <c r="K218" s="89"/>
      <c r="L218" s="89"/>
      <c r="M218" s="89"/>
    </row>
    <row r="219" spans="1:13" s="2" customFormat="1" ht="11.25">
      <c r="A219" s="14"/>
      <c r="B219" s="6" t="s">
        <v>458</v>
      </c>
      <c r="C219" s="40"/>
      <c r="D219" s="43">
        <f t="shared" si="4"/>
        <v>0</v>
      </c>
      <c r="E219" s="89"/>
      <c r="F219" s="89"/>
      <c r="G219" s="89"/>
      <c r="H219" s="89"/>
      <c r="I219" s="89"/>
      <c r="J219" s="89"/>
      <c r="K219" s="89"/>
      <c r="L219" s="89"/>
      <c r="M219" s="89"/>
    </row>
    <row r="220" spans="1:13" s="2" customFormat="1" ht="11.25">
      <c r="A220" s="14"/>
      <c r="B220" s="6" t="s">
        <v>459</v>
      </c>
      <c r="C220" s="40"/>
      <c r="D220" s="43">
        <f t="shared" si="4"/>
        <v>0</v>
      </c>
      <c r="E220" s="89"/>
      <c r="F220" s="89"/>
      <c r="G220" s="89"/>
      <c r="H220" s="89"/>
      <c r="I220" s="89"/>
      <c r="J220" s="89"/>
      <c r="K220" s="89"/>
      <c r="L220" s="89"/>
      <c r="M220" s="89"/>
    </row>
    <row r="221" spans="1:13" ht="11.25">
      <c r="A221" s="117" t="s">
        <v>460</v>
      </c>
      <c r="B221" s="117"/>
      <c r="C221" s="117"/>
      <c r="D221" s="41"/>
      <c r="E221" s="52"/>
      <c r="F221" s="52"/>
      <c r="G221" s="52"/>
      <c r="H221" s="52"/>
      <c r="I221" s="52"/>
      <c r="J221" s="52"/>
      <c r="K221" s="52"/>
      <c r="L221" s="52"/>
      <c r="M221" s="52"/>
    </row>
    <row r="223" spans="2:4" ht="12">
      <c r="B223" s="110" t="s">
        <v>462</v>
      </c>
      <c r="C223" s="116"/>
      <c r="D223" s="113"/>
    </row>
    <row r="224" spans="2:4" ht="15" customHeight="1">
      <c r="B224" s="110" t="s">
        <v>463</v>
      </c>
      <c r="C224" s="114"/>
      <c r="D224" s="115"/>
    </row>
    <row r="225" spans="2:4" ht="12">
      <c r="B225" s="110"/>
      <c r="C225" s="105"/>
      <c r="D225" s="101"/>
    </row>
    <row r="226" spans="2:4" ht="12" hidden="1">
      <c r="B226" s="110" t="s">
        <v>461</v>
      </c>
      <c r="C226" s="102"/>
      <c r="D226" s="107">
        <f>D149+D181+D201+D205</f>
        <v>0</v>
      </c>
    </row>
    <row r="227" spans="2:4" ht="12" hidden="1">
      <c r="B227" s="110" t="s">
        <v>461</v>
      </c>
      <c r="C227" s="102"/>
      <c r="D227" s="107">
        <f>D167+D189+D202+D206</f>
        <v>0</v>
      </c>
    </row>
    <row r="228" spans="1:13" ht="12">
      <c r="A228" s="88"/>
      <c r="B228" s="110" t="s">
        <v>466</v>
      </c>
      <c r="C228" s="108"/>
      <c r="D228" s="109"/>
      <c r="E228" s="52"/>
      <c r="F228" s="52"/>
      <c r="G228" s="52"/>
      <c r="H228" s="52"/>
      <c r="I228" s="52"/>
      <c r="J228" s="52"/>
      <c r="K228" s="52"/>
      <c r="L228" s="52"/>
      <c r="M228" s="52"/>
    </row>
    <row r="229" spans="1:13" ht="12">
      <c r="A229" s="88"/>
      <c r="B229" s="111"/>
      <c r="C229" s="106"/>
      <c r="D229" s="104"/>
      <c r="E229" s="52"/>
      <c r="F229" s="52"/>
      <c r="G229" s="52"/>
      <c r="H229" s="52"/>
      <c r="I229" s="52"/>
      <c r="J229" s="52"/>
      <c r="K229" s="52"/>
      <c r="L229" s="52"/>
      <c r="M229" s="52"/>
    </row>
    <row r="230" spans="1:13" ht="12">
      <c r="A230" s="103"/>
      <c r="B230" s="112" t="s">
        <v>467</v>
      </c>
      <c r="C230" s="108"/>
      <c r="D230" s="109"/>
      <c r="E230" s="52"/>
      <c r="F230" s="52"/>
      <c r="G230" s="52"/>
      <c r="H230" s="52"/>
      <c r="I230" s="52"/>
      <c r="J230" s="52"/>
      <c r="K230" s="52"/>
      <c r="L230" s="52"/>
      <c r="M230" s="52"/>
    </row>
    <row r="231" spans="1:13" ht="15" customHeight="1">
      <c r="A231" s="100"/>
      <c r="B231" s="100"/>
      <c r="C231" s="100"/>
      <c r="D231" s="100"/>
      <c r="E231" s="52"/>
      <c r="F231" s="52"/>
      <c r="G231" s="52"/>
      <c r="H231" s="52"/>
      <c r="I231" s="52"/>
      <c r="J231" s="52"/>
      <c r="K231" s="52"/>
      <c r="L231" s="52"/>
      <c r="M231" s="52"/>
    </row>
    <row r="232" spans="1:13" ht="15" customHeight="1">
      <c r="A232" s="88"/>
      <c r="B232" s="99"/>
      <c r="C232" s="94"/>
      <c r="D232" s="52"/>
      <c r="E232" s="52"/>
      <c r="F232" s="52"/>
      <c r="G232" s="52"/>
      <c r="H232" s="52"/>
      <c r="I232" s="52"/>
      <c r="J232" s="52"/>
      <c r="K232" s="52"/>
      <c r="L232" s="52"/>
      <c r="M232" s="52"/>
    </row>
    <row r="233" spans="1:13" ht="11.25">
      <c r="A233" s="88"/>
      <c r="B233" s="98"/>
      <c r="C233" s="94"/>
      <c r="D233" s="52"/>
      <c r="E233" s="52"/>
      <c r="F233" s="52"/>
      <c r="G233" s="52"/>
      <c r="H233" s="52"/>
      <c r="I233" s="52"/>
      <c r="J233" s="52"/>
      <c r="K233" s="52"/>
      <c r="L233" s="52"/>
      <c r="M233" s="52"/>
    </row>
    <row r="234" spans="1:13" ht="11.25">
      <c r="A234" s="88"/>
      <c r="B234" s="52"/>
      <c r="C234" s="94"/>
      <c r="D234" s="52"/>
      <c r="E234" s="52"/>
      <c r="F234" s="52"/>
      <c r="G234" s="52"/>
      <c r="H234" s="52"/>
      <c r="I234" s="52"/>
      <c r="J234" s="52"/>
      <c r="K234" s="52"/>
      <c r="L234" s="52"/>
      <c r="M234" s="52"/>
    </row>
    <row r="235" spans="1:13" ht="11.25">
      <c r="A235" s="88"/>
      <c r="B235" s="52"/>
      <c r="C235" s="94"/>
      <c r="D235" s="52"/>
      <c r="E235" s="52"/>
      <c r="F235" s="52"/>
      <c r="G235" s="52"/>
      <c r="H235" s="52"/>
      <c r="I235" s="52"/>
      <c r="J235" s="52"/>
      <c r="K235" s="52"/>
      <c r="L235" s="52"/>
      <c r="M235" s="52"/>
    </row>
    <row r="236" spans="1:13" ht="11.25">
      <c r="A236" s="88"/>
      <c r="B236" s="52"/>
      <c r="C236" s="94"/>
      <c r="D236" s="52"/>
      <c r="E236" s="52"/>
      <c r="F236" s="52"/>
      <c r="G236" s="52"/>
      <c r="H236" s="52"/>
      <c r="I236" s="52"/>
      <c r="J236" s="52"/>
      <c r="K236" s="52"/>
      <c r="L236" s="52"/>
      <c r="M236" s="52"/>
    </row>
    <row r="237" spans="1:13" ht="11.25">
      <c r="A237" s="88"/>
      <c r="B237" s="52"/>
      <c r="C237" s="94"/>
      <c r="D237" s="52"/>
      <c r="E237" s="52"/>
      <c r="F237" s="52"/>
      <c r="G237" s="52"/>
      <c r="H237" s="52"/>
      <c r="I237" s="52"/>
      <c r="J237" s="52"/>
      <c r="K237" s="52"/>
      <c r="L237" s="52"/>
      <c r="M237" s="52"/>
    </row>
    <row r="238" spans="1:13" ht="11.25">
      <c r="A238" s="88"/>
      <c r="B238" s="52"/>
      <c r="C238" s="94"/>
      <c r="D238" s="52"/>
      <c r="E238" s="52"/>
      <c r="F238" s="52"/>
      <c r="G238" s="52"/>
      <c r="H238" s="52"/>
      <c r="I238" s="52"/>
      <c r="J238" s="52"/>
      <c r="K238" s="52"/>
      <c r="L238" s="52"/>
      <c r="M238" s="52"/>
    </row>
    <row r="239" spans="1:13" ht="11.25">
      <c r="A239" s="88"/>
      <c r="B239" s="52"/>
      <c r="C239" s="94"/>
      <c r="D239" s="52"/>
      <c r="E239" s="52"/>
      <c r="F239" s="52"/>
      <c r="G239" s="52"/>
      <c r="H239" s="52"/>
      <c r="I239" s="52"/>
      <c r="J239" s="52"/>
      <c r="K239" s="52"/>
      <c r="L239" s="52"/>
      <c r="M239" s="52"/>
    </row>
    <row r="240" spans="1:13" ht="11.25">
      <c r="A240" s="88"/>
      <c r="B240" s="52"/>
      <c r="C240" s="94"/>
      <c r="D240" s="52"/>
      <c r="E240" s="52"/>
      <c r="F240" s="52"/>
      <c r="G240" s="52"/>
      <c r="H240" s="52"/>
      <c r="I240" s="52"/>
      <c r="J240" s="52"/>
      <c r="K240" s="52"/>
      <c r="L240" s="52"/>
      <c r="M240" s="52"/>
    </row>
    <row r="241" spans="1:13" ht="11.25">
      <c r="A241" s="88"/>
      <c r="B241" s="52"/>
      <c r="C241" s="94"/>
      <c r="D241" s="52"/>
      <c r="E241" s="52"/>
      <c r="F241" s="52"/>
      <c r="G241" s="52"/>
      <c r="H241" s="52"/>
      <c r="I241" s="52"/>
      <c r="J241" s="52"/>
      <c r="K241" s="52"/>
      <c r="L241" s="52"/>
      <c r="M241" s="52"/>
    </row>
  </sheetData>
  <sheetProtection password="DB48" sheet="1"/>
  <mergeCells count="7">
    <mergeCell ref="A221:C221"/>
    <mergeCell ref="A1:D1"/>
    <mergeCell ref="B3:D3"/>
    <mergeCell ref="A4:D4"/>
    <mergeCell ref="B79:D79"/>
    <mergeCell ref="A146:D146"/>
    <mergeCell ref="A2:D2"/>
  </mergeCells>
  <printOptions horizontalCentered="1"/>
  <pageMargins left="0.31496062992125984" right="0.7086614173228347" top="0.7480314960629921" bottom="1.3385826771653544" header="0.1968503937007874" footer="0.1968503937007874"/>
  <pageSetup fitToHeight="3" horizontalDpi="600" verticalDpi="600" orientation="portrait" paperSize="9" scale="60" r:id="rId2"/>
  <headerFooter>
    <oddHeader>&amp;C&amp;G  &amp;"Arial,Bold"&amp;10&amp;UРАЗВОЈНИ ФОНД АУТОНОМНЕ ПОКРАЈИНЕ  ВОЈВОДИНЕ д.о.о. Нови Сад</oddHeader>
    <oddFooter>&amp;C
&amp;G&amp;R&amp;P</oddFooter>
  </headerFooter>
  <rowBreaks count="2" manualBreakCount="2">
    <brk id="78" max="255" man="1"/>
    <brk id="145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28125" style="0" customWidth="1"/>
    <col min="2" max="2" width="18.7109375" style="0" customWidth="1"/>
    <col min="3" max="3" width="8.57421875" style="57" customWidth="1"/>
    <col min="4" max="4" width="7.421875" style="0" customWidth="1"/>
    <col min="5" max="5" width="4.28125" style="0" customWidth="1"/>
    <col min="6" max="6" width="6.7109375" style="0" customWidth="1"/>
    <col min="7" max="8" width="5.7109375" style="0" bestFit="1" customWidth="1"/>
    <col min="9" max="9" width="6.00390625" style="0" customWidth="1"/>
    <col min="10" max="10" width="5.7109375" style="0" bestFit="1" customWidth="1"/>
    <col min="11" max="12" width="5.7109375" style="0" customWidth="1"/>
    <col min="13" max="13" width="2.57421875" style="0" customWidth="1"/>
    <col min="14" max="14" width="6.57421875" style="0" customWidth="1"/>
  </cols>
  <sheetData>
    <row r="1" spans="1:4" ht="22.5">
      <c r="A1" s="18" t="s">
        <v>9</v>
      </c>
      <c r="B1" s="19" t="s">
        <v>66</v>
      </c>
      <c r="C1" s="19" t="s">
        <v>21</v>
      </c>
      <c r="D1" s="61" t="s">
        <v>10</v>
      </c>
    </row>
    <row r="2" spans="1:4" ht="15">
      <c r="A2" s="60" t="s">
        <v>11</v>
      </c>
      <c r="B2" s="66" t="e">
        <f>IF(AND(G="",ND="",NG="",PD="",PG=""),"",IF(G&gt;0,M13,IF(AND(NG&gt;0,PG&gt;0),K13,IF(AND(NG&gt;0,PD&gt;0),I13,IF(AND(ND&gt;0,PG&gt;0),G13,IF(AND(ND&gt;0,PD&gt;0),E13))))))</f>
        <v>#REF!</v>
      </c>
      <c r="C2" s="67"/>
      <c r="D2" s="68" t="e">
        <f>IF(AND(G="",ND="",NG="",PD="",PG=""),"0",IF(G&gt;0,M15,IF(AND(NG&gt;0,PG&gt;0),K15,IF(AND(NG&gt;0,PD&gt;0),I15,IF(AND(ND&gt;0,PG&gt;0),G15,IF(AND(ND&gt;0,PD&gt;0),E15))))))</f>
        <v>#REF!</v>
      </c>
    </row>
    <row r="3" spans="1:16" ht="15">
      <c r="A3" s="62" t="s">
        <v>12</v>
      </c>
      <c r="B3" s="69" t="e">
        <f>IF(KO=0,CONCATENATE(M17," ",TEXT(N17,"0.0000")),IF(ROUND(OI/KO,4)&lt;N17,CONCATENATE(M17," ",TEXT(N17,"0.0000")),IF(AND(K17&gt;=ROUND(OI/KO,4),ROUND(OI/KO,4)&gt;=L17),CONCATENATE(TEXT(K17,"0.0000"),"-",TEXT(L17,"0.0000")),IF(AND(I17&gt;=ROUND(OI/KO,4),ROUND(OI/KO,4)&gt;=J17),CONCATENATE(TEXT(I17,"0.0000"),"-",TEXT(J17,"0.0000")),IF(AND(G17&gt;=ROUND(OI/KO,4),ROUND(OI/KO,4)&gt;=H17),CONCATENATE(TEXT(G17,"0.0000"),"-",TEXT(H17,"0.00")),IF(ROUND(OI/KO,4)&gt;=F17,CONCATENATE(E17," ",TEXT(F17,"0.0000"))))))))</f>
        <v>#REF!</v>
      </c>
      <c r="C3" s="70" t="e">
        <f>IF(KO=0,0,ROUND(OI/KO,4))</f>
        <v>#REF!</v>
      </c>
      <c r="D3" s="71" t="e">
        <f>IF(KO=0,M18,IF(ROUND(OI/KO,4)&lt;N17,M18,IF(AND(K17&gt;=ROUND(OI/KO,4),ROUND(OI/KO,4)&gt;=L17),K18,IF(AND(I17&gt;=ROUND(OI/KO,4),ROUND(OI/KO,4)&gt;=J17),I18,IF(AND(G17&gt;=ROUND(OI/KO,4),ROUND(OI/KO,4)&gt;=H17),G18,IF(ROUND(OI/KO,4)&gt;=F17,E18))))))</f>
        <v>#REF!</v>
      </c>
      <c r="P3" s="70" t="e">
        <f>#REF!/#REF!</f>
        <v>#REF!</v>
      </c>
    </row>
    <row r="4" spans="1:16" ht="15">
      <c r="A4" s="63" t="s">
        <v>13</v>
      </c>
      <c r="B4" s="72" t="e">
        <f>IF(SI=0,CONCATENATE(M19," ",TEXT(N19,"0.0000")),IF(ROUND(SUM(KAP,DR,DOB)/SI,4)&lt;N19,CONCATENATE(M19," ",TEXT(N19,"0.0000")),IF(AND(K19&gt;=ROUND(SUM(KAP,DR,DOB)/SI,4),ROUND(SUM(KAP,DR,DOB)/SI,4)&gt;=L19),CONCATENATE(TEXT(K19,"0.0000")," - ",TEXT(L19,"0.0000")),IF(AND(I19&gt;=ROUND(SUM(KAP,DR,DOB)/SI,4),ROUND(SUM(KAP,DR,DOB)/SI,4)&gt;=J19),CONCATENATE(TEXT(I19,"0.0000")," - ",TEXT(J19,"0.0000")),IF(AND(G19&gt;=ROUND(SUM(KAP,DR,DOB)/SI,4),ROUND(SUM(KAP,DR,DOB)/SI,4)&gt;=H19),CONCATENATE(TEXT(G19,"0.0000")," - ",TEXT(H19,"0.0000")),IF(ROUND(SUM(KAP,DR,DOB)/SI,4)&gt;=F19,CONCATENATE(E19," ",TEXT(F19,"0.0000"))))))))</f>
        <v>#REF!</v>
      </c>
      <c r="C4" s="73" t="e">
        <f>IF(SI=0,0,ROUND(SUM(KAP,DRiO)/SI,4))</f>
        <v>#REF!</v>
      </c>
      <c r="D4" s="74" t="e">
        <f>IF(SI=0,M20,IF(ROUND(SUM(KAP,DR,DOB)/SI,4)&lt;N19,M20,IF(AND(K19&gt;=ROUND(SUM(KAP,DR,DOB)/SI,4),ROUND(SUM(KAP,DR,DOB)/SI,4)&gt;=L19),K20,IF(AND(I19&gt;=ROUND(SUM(KAP,DR,DOB)/SI,4),ROUND(SUM(KAP,DR,DOB)/SI,4)&gt;=J19),I20,IF(AND(G19&gt;=ROUND(SUM(KAP,DR,DOB)/SI,4),ROUND(SUM(KAP,DR,DOB)/SI,4)&gt;=H19),G20,IF(ROUND(SUM(KAP,DR,DOB)/SI,4)&gt;=F19,E20))))))</f>
        <v>#REF!</v>
      </c>
      <c r="P4" s="70" t="e">
        <f>(#REF!+#REF!)/#REF!</f>
        <v>#REF!</v>
      </c>
    </row>
    <row r="5" spans="1:16" ht="15">
      <c r="A5" s="62" t="s">
        <v>14</v>
      </c>
      <c r="B5" s="69" t="e">
        <f>IF(UP=0,CONCATENATE(M21," ",TEXT(N21,"0.0000")),IF(UKOB/UP&gt;N21,CONCATENATE(M21," ",TEXT(N21,"0.0000")),IF(AND(K21&lt;=UKOB/UP,UKOB/UP&lt;=L21),CONCATENATE(TEXT(K21,"0.0000")," - ",TEXT(L21,"0.0000")),IF(AND(I21&lt;=UKOB/UP,UKOB/UP&lt;=J21),CONCATENATE(TEXT(I21,"0.0000")," - ",TEXT(J21,"0.0000")),IF(AND(G21&lt;=UKOB/UP,UKOB/UP&lt;=H21),CONCATENATE(TEXT(G21,"0.0000")," - ",TEXT(H21,"0.0000")),IF(UKOB/UP&lt;=F21,CONCATENATE(E21," ",TEXT(F21,"0.0000"))))))))</f>
        <v>#REF!</v>
      </c>
      <c r="C5" s="70" t="e">
        <f>IF(UP=0,0,UKOB/UP)</f>
        <v>#REF!</v>
      </c>
      <c r="D5" s="71" t="e">
        <f>IF(UP=0,M22,IF(UKOB/UP&gt;N21,M22,IF(AND(K21&lt;=UKOB/UP,UKOB/UP&lt;=L21),K22,IF(AND(I21&lt;=UKOB/UP,UKOB/UP&lt;=J21),I22,IF(AND(G21&lt;=UKOB/UP,UKOB/UP&lt;=H21),G22,IF(UKOB/UP&lt;=F21,E22))))))</f>
        <v>#REF!</v>
      </c>
      <c r="P5" s="70" t="e">
        <f>(#REF!+#REF!+#REF!)/#REF!</f>
        <v>#REF!</v>
      </c>
    </row>
    <row r="6" spans="1:4" ht="24" customHeight="1">
      <c r="A6" s="64" t="s">
        <v>15</v>
      </c>
      <c r="B6" s="75" t="e">
        <f>IF(TG="","",IF(AND(TG&lt;0,RU&lt;0),K23,IF(AND(TG&gt;0,RU&gt;0),E23,IF(OR(TG&gt;0,RU&gt;0),G23))))</f>
        <v>#REF!</v>
      </c>
      <c r="C6" s="76" t="s">
        <v>56</v>
      </c>
      <c r="D6" s="77" t="e">
        <f>IF(TG="",0,IF(AND(TG&lt;0,RU&lt;0),K24,IF(AND(TG&gt;0,RU&gt;0),E24,IF(OR(TG&gt;0,RU&gt;0),G24))))</f>
        <v>#REF!</v>
      </c>
    </row>
    <row r="7" spans="1:4" ht="15">
      <c r="A7" s="62" t="s">
        <v>22</v>
      </c>
      <c r="B7" s="78" t="s">
        <v>56</v>
      </c>
      <c r="C7" s="79" t="s">
        <v>56</v>
      </c>
      <c r="D7" s="71" t="e">
        <f>D2+D3+D4+D5+D6</f>
        <v>#REF!</v>
      </c>
    </row>
    <row r="8" spans="1:6" ht="15">
      <c r="A8" s="62" t="s">
        <v>16</v>
      </c>
      <c r="B8" s="78" t="e">
        <f>IF(B2="","",IF(UKBOD&gt;N26,CONCATENATE(M26," ",TEXT(N26,"#0.0")),IF(AND(K26&lt;=UKBOD,UKBOD&lt;=L26),CONCATENATE(TEXT(K26,"#0.0")," - ",TEXT(L26,"#0.0")),IF(AND(I26&lt;=UKBOD,UKBOD&lt;=J26),CONCATENATE(TEXT(I26,"#0.0")," - ",TEXT(J26,"#0.0")),IF(AND(G26&lt;=UKBOD,UKBOD&lt;=H26),CONCATENATE(TEXT(G26,"#0.0")," - ",TEXT(H26,"#0.0")),IF(AND(E26&lt;=UKBOD,UKBOD&lt;=F26),CONCATENATE(TEXT(E26,"#0.0")," - ",TEXT(F26,"#0.0"))))))))</f>
        <v>#REF!</v>
      </c>
      <c r="C8" s="79" t="s">
        <v>56</v>
      </c>
      <c r="D8" s="80" t="e">
        <f>IF(F8="","-",IF(F8=P14,Q14,IF(F8=P15,Q15,IF(F8=P16,Q16,IF(F8=P17,Q17,IF(F8=P18,Q18))))))</f>
        <v>#REF!</v>
      </c>
      <c r="F8" s="85" t="e">
        <f>IF(B8="","",IF(UKBOD&gt;N26,N27,IF(AND(K26&lt;=UKBOD,UKBOD&lt;=L26),L27,IF(AND(I26&lt;=UKBOD,UKBOD&lt;=J26),J27,IF(AND(G26&lt;=UKBOD,UKBOD&lt;=H26),H27,IF(AND(E26&lt;=UKBOD,UKBOD&lt;=F26),F27))))))</f>
        <v>#REF!</v>
      </c>
    </row>
    <row r="9" spans="1:6" ht="15">
      <c r="A9" s="63" t="s">
        <v>68</v>
      </c>
      <c r="B9" s="81" t="e">
        <f>#REF!</f>
        <v>#REF!</v>
      </c>
      <c r="C9" s="82" t="s">
        <v>56</v>
      </c>
      <c r="D9" s="83" t="e">
        <f>IF(F9="","-",IF(F9=P14,Q14,IF(F9=P15,Q15,IF(F9=P16,Q16,IF(F9=P17,Q17,IF(F9=P18,Q18))))))</f>
        <v>#REF!</v>
      </c>
      <c r="F9" s="85" t="e">
        <f>IF(B9="","",IF(B9&gt;N28,N29,IF(AND(K28&lt;=B9,B9&lt;=L28),L29,IF(AND(I28&lt;=B9,B9&lt;=J28),J29,IF(AND(G28&lt;=B9,B9&lt;=H28),H29,IF(B9&lt;=F28,F29))))))</f>
        <v>#REF!</v>
      </c>
    </row>
    <row r="10" spans="1:6" ht="15">
      <c r="A10" s="65" t="s">
        <v>17</v>
      </c>
      <c r="B10" s="139" t="e">
        <f>IF(D8="-","-",IF(F10=P14,Q14,IF(F10=P15,Q15,IF(F10=P16,Q16,IF(F10=P17,Q17,IF(F10=P18,Q18))))))</f>
        <v>#REF!</v>
      </c>
      <c r="C10" s="140"/>
      <c r="D10" s="141"/>
      <c r="F10" s="85" t="e">
        <f>IF(F8="","",IF(F8&gt;=F9,F8,IF(F8&lt;F9,F9)))</f>
        <v>#REF!</v>
      </c>
    </row>
    <row r="11" ht="15"/>
    <row r="12" spans="1:14" ht="15">
      <c r="A12" s="22" t="s">
        <v>9</v>
      </c>
      <c r="B12" s="22" t="s">
        <v>20</v>
      </c>
      <c r="C12" s="56" t="s">
        <v>0</v>
      </c>
      <c r="D12" s="142" t="s">
        <v>23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7" ht="15" customHeight="1">
      <c r="A13" s="143" t="s">
        <v>11</v>
      </c>
      <c r="B13" s="22" t="s">
        <v>24</v>
      </c>
      <c r="C13" s="58">
        <v>1064</v>
      </c>
      <c r="D13" s="146" t="s">
        <v>9</v>
      </c>
      <c r="E13" s="130" t="s">
        <v>25</v>
      </c>
      <c r="F13" s="131"/>
      <c r="G13" s="130" t="s">
        <v>26</v>
      </c>
      <c r="H13" s="131"/>
      <c r="I13" s="130" t="s">
        <v>27</v>
      </c>
      <c r="J13" s="131"/>
      <c r="K13" s="130" t="s">
        <v>28</v>
      </c>
      <c r="L13" s="131"/>
      <c r="M13" s="130" t="s">
        <v>29</v>
      </c>
      <c r="N13" s="131"/>
      <c r="P13" s="159" t="s">
        <v>70</v>
      </c>
      <c r="Q13" s="159"/>
    </row>
    <row r="14" spans="1:17" ht="15">
      <c r="A14" s="144"/>
      <c r="B14" s="22" t="s">
        <v>30</v>
      </c>
      <c r="C14" s="58">
        <v>1030</v>
      </c>
      <c r="D14" s="147"/>
      <c r="E14" s="132"/>
      <c r="F14" s="133"/>
      <c r="G14" s="132"/>
      <c r="H14" s="133"/>
      <c r="I14" s="132"/>
      <c r="J14" s="133"/>
      <c r="K14" s="132"/>
      <c r="L14" s="133"/>
      <c r="M14" s="132"/>
      <c r="N14" s="133"/>
      <c r="P14" s="86">
        <v>1</v>
      </c>
      <c r="Q14" s="86" t="s">
        <v>19</v>
      </c>
    </row>
    <row r="15" spans="1:17" ht="15">
      <c r="A15" s="144"/>
      <c r="B15" s="22" t="s">
        <v>31</v>
      </c>
      <c r="C15" s="58">
        <v>1065</v>
      </c>
      <c r="D15" s="146" t="s">
        <v>32</v>
      </c>
      <c r="E15" s="126">
        <v>1</v>
      </c>
      <c r="F15" s="127"/>
      <c r="G15" s="126">
        <v>2</v>
      </c>
      <c r="H15" s="127"/>
      <c r="I15" s="126">
        <v>3</v>
      </c>
      <c r="J15" s="127"/>
      <c r="K15" s="126">
        <v>4</v>
      </c>
      <c r="L15" s="127"/>
      <c r="M15" s="126">
        <v>5</v>
      </c>
      <c r="N15" s="127"/>
      <c r="P15" s="86">
        <v>2</v>
      </c>
      <c r="Q15" s="86" t="s">
        <v>18</v>
      </c>
    </row>
    <row r="16" spans="1:17" ht="15">
      <c r="A16" s="145"/>
      <c r="B16" s="22" t="s">
        <v>33</v>
      </c>
      <c r="C16" s="58">
        <v>1031</v>
      </c>
      <c r="D16" s="147"/>
      <c r="E16" s="128"/>
      <c r="F16" s="129"/>
      <c r="G16" s="128"/>
      <c r="H16" s="129"/>
      <c r="I16" s="128"/>
      <c r="J16" s="129"/>
      <c r="K16" s="128"/>
      <c r="L16" s="129"/>
      <c r="M16" s="128"/>
      <c r="N16" s="129"/>
      <c r="P16" s="86">
        <v>3</v>
      </c>
      <c r="Q16" s="86" t="s">
        <v>47</v>
      </c>
    </row>
    <row r="17" spans="1:17" ht="15">
      <c r="A17" s="143" t="s">
        <v>12</v>
      </c>
      <c r="B17" s="136" t="s">
        <v>34</v>
      </c>
      <c r="C17" s="148" t="s">
        <v>63</v>
      </c>
      <c r="D17" s="58" t="s">
        <v>35</v>
      </c>
      <c r="E17" s="23" t="s">
        <v>36</v>
      </c>
      <c r="F17" s="27">
        <v>1.5</v>
      </c>
      <c r="G17" s="28">
        <v>1.4999</v>
      </c>
      <c r="H17" s="27">
        <v>1.3</v>
      </c>
      <c r="I17" s="28">
        <v>1.2999</v>
      </c>
      <c r="J17" s="27">
        <v>1</v>
      </c>
      <c r="K17" s="28">
        <v>0.9999</v>
      </c>
      <c r="L17" s="27">
        <v>0.8001</v>
      </c>
      <c r="M17" s="23" t="s">
        <v>37</v>
      </c>
      <c r="N17" s="27">
        <v>0.8</v>
      </c>
      <c r="P17" s="86">
        <v>4</v>
      </c>
      <c r="Q17" s="86" t="s">
        <v>48</v>
      </c>
    </row>
    <row r="18" spans="1:17" ht="15">
      <c r="A18" s="145"/>
      <c r="B18" s="137"/>
      <c r="C18" s="149"/>
      <c r="D18" s="58" t="s">
        <v>32</v>
      </c>
      <c r="E18" s="134">
        <v>1</v>
      </c>
      <c r="F18" s="135"/>
      <c r="G18" s="134">
        <v>1.5</v>
      </c>
      <c r="H18" s="135"/>
      <c r="I18" s="134">
        <v>2</v>
      </c>
      <c r="J18" s="135"/>
      <c r="K18" s="134">
        <v>2.5</v>
      </c>
      <c r="L18" s="135"/>
      <c r="M18" s="134">
        <v>3</v>
      </c>
      <c r="N18" s="135"/>
      <c r="P18" s="86">
        <v>5</v>
      </c>
      <c r="Q18" s="86" t="s">
        <v>49</v>
      </c>
    </row>
    <row r="19" spans="1:16" ht="15">
      <c r="A19" s="143" t="s">
        <v>13</v>
      </c>
      <c r="B19" s="136" t="s">
        <v>60</v>
      </c>
      <c r="C19" s="148" t="s">
        <v>64</v>
      </c>
      <c r="D19" s="58" t="s">
        <v>35</v>
      </c>
      <c r="E19" s="23" t="s">
        <v>38</v>
      </c>
      <c r="F19" s="27">
        <v>1</v>
      </c>
      <c r="G19" s="28">
        <v>0.9999</v>
      </c>
      <c r="H19" s="27">
        <v>0.9</v>
      </c>
      <c r="I19" s="28">
        <v>0.8999</v>
      </c>
      <c r="J19" s="27">
        <v>0.8</v>
      </c>
      <c r="K19" s="28">
        <v>0.7999</v>
      </c>
      <c r="L19" s="27">
        <v>0.7001</v>
      </c>
      <c r="M19" s="23" t="s">
        <v>37</v>
      </c>
      <c r="N19" s="27">
        <v>0.7</v>
      </c>
      <c r="P19" s="84"/>
    </row>
    <row r="20" spans="1:14" ht="22.5" customHeight="1">
      <c r="A20" s="145"/>
      <c r="B20" s="137"/>
      <c r="C20" s="149"/>
      <c r="D20" s="58" t="s">
        <v>32</v>
      </c>
      <c r="E20" s="155">
        <v>1</v>
      </c>
      <c r="F20" s="156"/>
      <c r="G20" s="155">
        <v>1.5</v>
      </c>
      <c r="H20" s="156"/>
      <c r="I20" s="155">
        <v>2</v>
      </c>
      <c r="J20" s="156"/>
      <c r="K20" s="155">
        <v>2.5</v>
      </c>
      <c r="L20" s="156"/>
      <c r="M20" s="157">
        <v>3</v>
      </c>
      <c r="N20" s="158"/>
    </row>
    <row r="21" spans="1:14" ht="15">
      <c r="A21" s="143" t="s">
        <v>14</v>
      </c>
      <c r="B21" s="136" t="s">
        <v>39</v>
      </c>
      <c r="C21" s="148" t="s">
        <v>69</v>
      </c>
      <c r="D21" s="58" t="s">
        <v>35</v>
      </c>
      <c r="E21" s="23" t="s">
        <v>40</v>
      </c>
      <c r="F21" s="27">
        <v>0.7</v>
      </c>
      <c r="G21" s="28">
        <v>0.7001</v>
      </c>
      <c r="H21" s="27">
        <v>0.7999</v>
      </c>
      <c r="I21" s="28">
        <v>0.8</v>
      </c>
      <c r="J21" s="27">
        <v>0.8999</v>
      </c>
      <c r="K21" s="28">
        <v>0.9</v>
      </c>
      <c r="L21" s="27">
        <v>0.9998</v>
      </c>
      <c r="M21" s="23" t="s">
        <v>41</v>
      </c>
      <c r="N21" s="27">
        <v>0.9999</v>
      </c>
    </row>
    <row r="22" spans="1:14" ht="15">
      <c r="A22" s="145"/>
      <c r="B22" s="137"/>
      <c r="C22" s="149"/>
      <c r="D22" s="58" t="s">
        <v>32</v>
      </c>
      <c r="E22" s="134">
        <v>1</v>
      </c>
      <c r="F22" s="135"/>
      <c r="G22" s="134">
        <v>1.5</v>
      </c>
      <c r="H22" s="135"/>
      <c r="I22" s="134">
        <v>2</v>
      </c>
      <c r="J22" s="135"/>
      <c r="K22" s="134">
        <v>2.5</v>
      </c>
      <c r="L22" s="135"/>
      <c r="M22" s="134">
        <v>3</v>
      </c>
      <c r="N22" s="135"/>
    </row>
    <row r="23" spans="1:14" ht="22.5">
      <c r="A23" s="136" t="s">
        <v>15</v>
      </c>
      <c r="B23" s="31" t="s">
        <v>42</v>
      </c>
      <c r="C23" s="56"/>
      <c r="D23" s="58" t="s">
        <v>9</v>
      </c>
      <c r="E23" s="150" t="s">
        <v>43</v>
      </c>
      <c r="F23" s="151"/>
      <c r="G23" s="152" t="s">
        <v>44</v>
      </c>
      <c r="H23" s="153"/>
      <c r="I23" s="153"/>
      <c r="J23" s="154"/>
      <c r="K23" s="152" t="s">
        <v>45</v>
      </c>
      <c r="L23" s="153"/>
      <c r="M23" s="153"/>
      <c r="N23" s="154"/>
    </row>
    <row r="24" spans="1:14" ht="22.5">
      <c r="A24" s="137"/>
      <c r="B24" s="31" t="s">
        <v>46</v>
      </c>
      <c r="C24" s="56"/>
      <c r="D24" s="58" t="s">
        <v>32</v>
      </c>
      <c r="E24" s="128">
        <v>1</v>
      </c>
      <c r="F24" s="129"/>
      <c r="G24" s="163">
        <v>3</v>
      </c>
      <c r="H24" s="164"/>
      <c r="I24" s="164"/>
      <c r="J24" s="165"/>
      <c r="K24" s="163">
        <v>5</v>
      </c>
      <c r="L24" s="164"/>
      <c r="M24" s="164"/>
      <c r="N24" s="165"/>
    </row>
    <row r="25" spans="1:14" ht="9" customHeight="1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2"/>
    </row>
    <row r="26" spans="1:14" ht="15">
      <c r="A26" s="138" t="s">
        <v>22</v>
      </c>
      <c r="B26" s="138"/>
      <c r="C26" s="138"/>
      <c r="D26" s="138"/>
      <c r="E26" s="23">
        <v>5</v>
      </c>
      <c r="F26" s="25">
        <v>7</v>
      </c>
      <c r="G26" s="26">
        <v>7.5</v>
      </c>
      <c r="H26" s="25">
        <v>11.5</v>
      </c>
      <c r="I26" s="26">
        <v>12</v>
      </c>
      <c r="J26" s="25">
        <v>16</v>
      </c>
      <c r="K26" s="26">
        <v>16.5</v>
      </c>
      <c r="L26" s="25">
        <v>18.5</v>
      </c>
      <c r="M26" s="26" t="s">
        <v>41</v>
      </c>
      <c r="N26" s="25">
        <v>18.5</v>
      </c>
    </row>
    <row r="27" spans="1:14" ht="15">
      <c r="A27" s="138" t="s">
        <v>16</v>
      </c>
      <c r="B27" s="138"/>
      <c r="C27" s="138"/>
      <c r="D27" s="138"/>
      <c r="E27" s="24"/>
      <c r="F27" s="30">
        <v>1</v>
      </c>
      <c r="G27" s="29"/>
      <c r="H27" s="30">
        <v>2</v>
      </c>
      <c r="I27" s="29"/>
      <c r="J27" s="30">
        <v>3</v>
      </c>
      <c r="K27" s="29"/>
      <c r="L27" s="30">
        <v>4</v>
      </c>
      <c r="M27" s="29"/>
      <c r="N27" s="30">
        <v>5</v>
      </c>
    </row>
    <row r="28" spans="1:14" ht="15">
      <c r="A28" s="138" t="s">
        <v>50</v>
      </c>
      <c r="B28" s="138"/>
      <c r="C28" s="138"/>
      <c r="D28" s="138"/>
      <c r="E28" s="23" t="s">
        <v>40</v>
      </c>
      <c r="F28" s="32">
        <v>30</v>
      </c>
      <c r="G28" s="33">
        <v>31</v>
      </c>
      <c r="H28" s="32">
        <v>60</v>
      </c>
      <c r="I28" s="33">
        <v>61</v>
      </c>
      <c r="J28" s="32">
        <v>90</v>
      </c>
      <c r="K28" s="33">
        <v>91</v>
      </c>
      <c r="L28" s="32">
        <v>180</v>
      </c>
      <c r="M28" s="26" t="s">
        <v>41</v>
      </c>
      <c r="N28" s="25">
        <v>180</v>
      </c>
    </row>
    <row r="29" spans="1:14" ht="15">
      <c r="A29" s="138" t="s">
        <v>17</v>
      </c>
      <c r="B29" s="138"/>
      <c r="C29" s="138"/>
      <c r="D29" s="138"/>
      <c r="E29" s="24"/>
      <c r="F29" s="30">
        <v>1</v>
      </c>
      <c r="G29" s="29"/>
      <c r="H29" s="30">
        <v>2</v>
      </c>
      <c r="I29" s="29"/>
      <c r="J29" s="30">
        <v>3</v>
      </c>
      <c r="K29" s="29"/>
      <c r="L29" s="30">
        <v>4</v>
      </c>
      <c r="M29" s="29"/>
      <c r="N29" s="30">
        <v>5</v>
      </c>
    </row>
    <row r="32" spans="1:6" ht="15">
      <c r="A32" s="34" t="s">
        <v>51</v>
      </c>
      <c r="B32" s="34" t="s">
        <v>52</v>
      </c>
      <c r="C32" s="34" t="s">
        <v>53</v>
      </c>
      <c r="F32" s="59" t="s">
        <v>67</v>
      </c>
    </row>
    <row r="33" spans="1:6" ht="23.25">
      <c r="A33" s="54" t="s">
        <v>61</v>
      </c>
      <c r="B33" s="38" t="s">
        <v>58</v>
      </c>
      <c r="C33" s="37"/>
      <c r="F33" t="s">
        <v>65</v>
      </c>
    </row>
    <row r="34" spans="1:3" ht="216">
      <c r="A34" s="55" t="s">
        <v>62</v>
      </c>
      <c r="B34" s="53" t="s">
        <v>59</v>
      </c>
      <c r="C34" s="37"/>
    </row>
    <row r="35" spans="1:3" ht="15">
      <c r="A35" s="20"/>
      <c r="B35" s="36" t="s">
        <v>54</v>
      </c>
      <c r="C35" s="21"/>
    </row>
    <row r="36" spans="1:3" ht="15">
      <c r="A36" s="34" t="s">
        <v>55</v>
      </c>
      <c r="B36" s="34" t="s">
        <v>52</v>
      </c>
      <c r="C36" s="34" t="s">
        <v>53</v>
      </c>
    </row>
    <row r="37" spans="1:3" ht="23.25">
      <c r="A37" s="35"/>
      <c r="B37" s="39" t="s">
        <v>57</v>
      </c>
      <c r="C37" s="21"/>
    </row>
  </sheetData>
  <sheetProtection/>
  <mergeCells count="52">
    <mergeCell ref="P13:Q13"/>
    <mergeCell ref="A25:N25"/>
    <mergeCell ref="E24:F24"/>
    <mergeCell ref="G24:J24"/>
    <mergeCell ref="K24:N24"/>
    <mergeCell ref="K23:N23"/>
    <mergeCell ref="A23:A24"/>
    <mergeCell ref="E20:F20"/>
    <mergeCell ref="G20:H20"/>
    <mergeCell ref="I20:J20"/>
    <mergeCell ref="M20:N20"/>
    <mergeCell ref="E22:F22"/>
    <mergeCell ref="M22:N22"/>
    <mergeCell ref="I15:J16"/>
    <mergeCell ref="K15:L16"/>
    <mergeCell ref="M15:N16"/>
    <mergeCell ref="E18:F18"/>
    <mergeCell ref="G18:H18"/>
    <mergeCell ref="I18:J18"/>
    <mergeCell ref="M18:N18"/>
    <mergeCell ref="E23:F23"/>
    <mergeCell ref="G23:J23"/>
    <mergeCell ref="G22:H22"/>
    <mergeCell ref="I22:J22"/>
    <mergeCell ref="K22:L22"/>
    <mergeCell ref="K20:L20"/>
    <mergeCell ref="A29:D29"/>
    <mergeCell ref="C17:C18"/>
    <mergeCell ref="C19:C20"/>
    <mergeCell ref="C21:C22"/>
    <mergeCell ref="A19:A20"/>
    <mergeCell ref="A17:A18"/>
    <mergeCell ref="B17:B18"/>
    <mergeCell ref="A27:D27"/>
    <mergeCell ref="B21:B22"/>
    <mergeCell ref="A21:A22"/>
    <mergeCell ref="A28:D28"/>
    <mergeCell ref="B10:D10"/>
    <mergeCell ref="A26:D26"/>
    <mergeCell ref="D12:N12"/>
    <mergeCell ref="A13:A16"/>
    <mergeCell ref="D13:D14"/>
    <mergeCell ref="D15:D16"/>
    <mergeCell ref="K13:L14"/>
    <mergeCell ref="M13:N14"/>
    <mergeCell ref="E15:F16"/>
    <mergeCell ref="G15:H16"/>
    <mergeCell ref="I13:J14"/>
    <mergeCell ref="K18:L18"/>
    <mergeCell ref="G13:H14"/>
    <mergeCell ref="B19:B20"/>
    <mergeCell ref="E13:F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 Mirčić</dc:creator>
  <cp:keywords/>
  <dc:description/>
  <cp:lastModifiedBy>Rada Plužarević</cp:lastModifiedBy>
  <cp:lastPrinted>2018-02-12T12:55:37Z</cp:lastPrinted>
  <dcterms:created xsi:type="dcterms:W3CDTF">2015-01-29T12:41:07Z</dcterms:created>
  <dcterms:modified xsi:type="dcterms:W3CDTF">2019-12-13T08:27:48Z</dcterms:modified>
  <cp:category/>
  <cp:version/>
  <cp:contentType/>
  <cp:contentStatus/>
</cp:coreProperties>
</file>